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Assumptions" sheetId="2" r:id="rId5"/>
    <sheet state="visible" name="Sales" sheetId="3" r:id="rId6"/>
    <sheet state="visible" name="Inventory &amp; Purchases" sheetId="4" r:id="rId7"/>
    <sheet state="visible" name="COGS" sheetId="5" r:id="rId8"/>
    <sheet state="visible" name="SG&amp;A" sheetId="6" r:id="rId9"/>
    <sheet state="visible" name="Capital" sheetId="7" r:id="rId10"/>
    <sheet state="visible" name="Cash" sheetId="8" r:id="rId11"/>
    <sheet state="visible" name="Budgted FS" sheetId="9" r:id="rId12"/>
  </sheets>
  <definedNames/>
  <calcPr/>
  <extLst>
    <ext uri="GoogleSheetsCustomDataVersion2">
      <go:sheetsCustomData xmlns:go="http://customooxmlschemas.google.com/" r:id="rId13" roundtripDataChecksum="8V5gZ/CMJL1v1qY/A8cWLb8bhspZMK9VcWJ9sUR038c="/>
    </ext>
  </extLst>
</workbook>
</file>

<file path=xl/sharedStrings.xml><?xml version="1.0" encoding="utf-8"?>
<sst xmlns="http://schemas.openxmlformats.org/spreadsheetml/2006/main" count="203" uniqueCount="140">
  <si>
    <t>THANK YOU FOR DOWNLOADING OUR SMALL BUSINESS BUDGET TEMPLATE!</t>
  </si>
  <si>
    <t>This template presents the basic budgets that a small business will ever need. You may modify the budget as you see fit, but remember to adjust the formula within cells. All budgets below are linked to one another, so one small formula error or wrong figure can affect the rest of the budgets. If you wish to make this budget comprehensive, it's best to speak with your accountant to help you utilize it. Only edit this budget if you have basic accounting knowledge or experience with spreadsheets. It's best to let your accountant or bookkeeper handle this template.</t>
  </si>
  <si>
    <t>HOW CAN YOU USE THIS TO YOUR ADVANTAGE?</t>
  </si>
  <si>
    <t>Since every business has unique characteristics, we recommend personalizing this budget. This template only lays the groundwork for what a small business budget should look like. You may use this as-is or make it more comprehensive depending on your needs.</t>
  </si>
  <si>
    <t>HOW TO USE?</t>
  </si>
  <si>
    <t>We designed this budget to automatically fill out the fields for you. Here are the basic instructions:</t>
  </si>
  <si>
    <t>Step 1: Go to Assumptions sheet.</t>
  </si>
  <si>
    <t>Step 2: Replace the values of CELLS IN LIGHT YELLOW.</t>
  </si>
  <si>
    <t>Step 3: Make sure that the previous year's balance sheet is balanced.</t>
  </si>
  <si>
    <t xml:space="preserve">    If the balance sheet is not balanced, the budgeted balance sheet will not be balanced as well.</t>
  </si>
  <si>
    <t>REMINDERS WHEN MODIFYING OR EXPANDING THIS BUDGET</t>
  </si>
  <si>
    <t xml:space="preserve">1) If you decide to add more accounts, make sure to modify the affected budgets. For example, if you add prepaid insurance as an asset, then you must add insurance expense in the SG&amp;A budget and a new line item in the budgeted balance sheet. </t>
  </si>
  <si>
    <t>2) Since we're using Microsoft Excel, modifying this budget involves a lot of manual work. Be careful with the formula in cells to avoid errors in affected sheets. We advise that you keep two copies of this file on your desktop. Use one copy to experiment with this budget while the other serves as a backup.</t>
  </si>
  <si>
    <t>3) Consult with an accounting professional if you're unsure how to modify this budget.</t>
  </si>
  <si>
    <t>BUDGETARY ASSUMPTIONS</t>
  </si>
  <si>
    <t>Enter the budgeting year</t>
  </si>
  <si>
    <t>Enter company name</t>
  </si>
  <si>
    <t>Fit Small Business</t>
  </si>
  <si>
    <t>Previous Year's Balance Sheet</t>
  </si>
  <si>
    <t>Fill out the balance sheet figures below. If the account is not applicable, leave it as blank.</t>
  </si>
  <si>
    <t>Cash</t>
  </si>
  <si>
    <t>Accounts payable</t>
  </si>
  <si>
    <t>Accounts receivable</t>
  </si>
  <si>
    <t>Paid-in capital</t>
  </si>
  <si>
    <t>Merchandise inventory</t>
  </si>
  <si>
    <t>Retained earnings</t>
  </si>
  <si>
    <t>Property, plant &amp; equipment</t>
  </si>
  <si>
    <t>Accumulated depreciation</t>
  </si>
  <si>
    <t>Total Assets</t>
  </si>
  <si>
    <t>Total Liabilities &amp; Equity</t>
  </si>
  <si>
    <t>Check:</t>
  </si>
  <si>
    <t>Enter the applicable tax rate</t>
  </si>
  <si>
    <t>SALES</t>
  </si>
  <si>
    <t>Q1</t>
  </si>
  <si>
    <t>Q2</t>
  </si>
  <si>
    <t>Q3</t>
  </si>
  <si>
    <t>Q4</t>
  </si>
  <si>
    <t>Q1-Y2</t>
  </si>
  <si>
    <t>Enter sales forecast in units for the budgeting year</t>
  </si>
  <si>
    <r>
      <rPr>
        <rFont val="Arial"/>
        <b/>
        <i/>
        <color rgb="FF7F7F7F"/>
        <sz val="9.0"/>
      </rPr>
      <t xml:space="preserve">Note: </t>
    </r>
    <r>
      <rPr>
        <rFont val="Arial"/>
        <b val="0"/>
        <i/>
        <color rgb="FF7F7F7F"/>
        <sz val="9.0"/>
      </rPr>
      <t>Q1–Y2 is the sales forecast for the year succeeding the budgeting year. This figure is needed in the inventory and purchases budget for determining the desired ending inventory.</t>
    </r>
  </si>
  <si>
    <t>Enter the selling price of each unit</t>
  </si>
  <si>
    <t>INVENTORY &amp; PURCHASES</t>
  </si>
  <si>
    <t>Beginning inventory in units</t>
  </si>
  <si>
    <t>Enter standard cost per unit of inventory</t>
  </si>
  <si>
    <t>Enter the percentage of next quarter's sales that you would like to have in current quarter's ending inventory</t>
  </si>
  <si>
    <t>CASH</t>
  </si>
  <si>
    <t>Enter the percentage of cash sales</t>
  </si>
  <si>
    <r>
      <rPr>
        <rFont val="Arial"/>
        <color theme="1"/>
        <sz val="11.0"/>
      </rPr>
      <t xml:space="preserve">Collection Pattern: </t>
    </r>
    <r>
      <rPr>
        <rFont val="Arial"/>
        <i/>
        <color theme="1"/>
        <sz val="11.0"/>
      </rPr>
      <t>Based on your experience, what percentage of credit sales are collected on the</t>
    </r>
  </si>
  <si>
    <t xml:space="preserve">     Quarter of sale</t>
  </si>
  <si>
    <t xml:space="preserve">     Quarter after the quarter of sale</t>
  </si>
  <si>
    <t>Enter the percentage of cash purchases</t>
  </si>
  <si>
    <r>
      <rPr>
        <rFont val="Arial"/>
        <color theme="1"/>
        <sz val="11.0"/>
      </rPr>
      <t xml:space="preserve">Payment Pattern: </t>
    </r>
    <r>
      <rPr>
        <rFont val="Arial"/>
        <i/>
        <color theme="1"/>
        <sz val="11.0"/>
      </rPr>
      <t>Based on your experience, what percentage of credit purchases are paid on the</t>
    </r>
  </si>
  <si>
    <t xml:space="preserve">     Quarter of purchase</t>
  </si>
  <si>
    <t xml:space="preserve">     Quarter after the quarter of purchase</t>
  </si>
  <si>
    <t>SELLING, GENERAL &amp; ADMINISTRATIVE (SG&amp;A)</t>
  </si>
  <si>
    <t>Enter budgeted salaries and wages per month</t>
  </si>
  <si>
    <t>For simplicity, all SG&amp;A expenses are paid by cash during the quarter.</t>
  </si>
  <si>
    <t>Enter budgeted utilities per month</t>
  </si>
  <si>
    <t>Enter budgeted rent per month</t>
  </si>
  <si>
    <t>Enter budgeted depreciation per month</t>
  </si>
  <si>
    <t>SALES BUDGET</t>
  </si>
  <si>
    <t>Total</t>
  </si>
  <si>
    <t>Sales forecast in units</t>
  </si>
  <si>
    <t>Selling price per unit</t>
  </si>
  <si>
    <t>Total budgeted sales</t>
  </si>
  <si>
    <t>INVENTORY &amp; PURCHASES BUDGET</t>
  </si>
  <si>
    <t>Add: Desired ending inventory</t>
  </si>
  <si>
    <t>Less: Beginning inventory</t>
  </si>
  <si>
    <t>No. of units needed to be purchased</t>
  </si>
  <si>
    <t>Standard cost of inventory</t>
  </si>
  <si>
    <t>Total cost of purchases</t>
  </si>
  <si>
    <t>COST OF GOODS SOLD BUDGET</t>
  </si>
  <si>
    <t>Cost</t>
  </si>
  <si>
    <t>Beginning inventory</t>
  </si>
  <si>
    <t>Purchases</t>
  </si>
  <si>
    <t>Cost of goods available for sale</t>
  </si>
  <si>
    <t>Ending inventory</t>
  </si>
  <si>
    <t>Cost of goods sold</t>
  </si>
  <si>
    <t>SELLING, GENERAL &amp; ADMINISTRATIVE BUDGET</t>
  </si>
  <si>
    <t>Salaries &amp; wages</t>
  </si>
  <si>
    <t>Utilities</t>
  </si>
  <si>
    <t>Rent</t>
  </si>
  <si>
    <t>Depreciation</t>
  </si>
  <si>
    <t>Total SG&amp;A expenses</t>
  </si>
  <si>
    <t>CAPITAL BUDGET</t>
  </si>
  <si>
    <r>
      <rPr>
        <rFont val="Arial"/>
        <b/>
        <color theme="1"/>
        <sz val="11.0"/>
      </rPr>
      <t>NOTE</t>
    </r>
    <r>
      <rPr>
        <rFont val="Arial"/>
        <color theme="1"/>
        <sz val="11.0"/>
      </rPr>
      <t>: You have to supply the figures here. This budget is not connected in the assumptions tab. If you plan to have capital transactions such as those listed in this budget, enter your budgeted amounts.</t>
    </r>
  </si>
  <si>
    <t>Loans and financing</t>
  </si>
  <si>
    <t>Purchase of equipment (cash)</t>
  </si>
  <si>
    <t>Additional cash investment from owner</t>
  </si>
  <si>
    <t>Owner's withdrawals</t>
  </si>
  <si>
    <t>Equipment financing (mortgage)</t>
  </si>
  <si>
    <t xml:space="preserve">Payment of loans  </t>
  </si>
  <si>
    <t>Payment of mortgage</t>
  </si>
  <si>
    <t>Net capital inflow(outflow)</t>
  </si>
  <si>
    <t>CASH BUDGET</t>
  </si>
  <si>
    <t>Sales</t>
  </si>
  <si>
    <t>Beginning cash balance</t>
  </si>
  <si>
    <t>Cash sales</t>
  </si>
  <si>
    <t>Cash purchases</t>
  </si>
  <si>
    <t>Collection of A/R (see A/R sched below)</t>
  </si>
  <si>
    <t>Payments of A/P (see A/P sched below)</t>
  </si>
  <si>
    <t>Payments of SG&amp;A (without depreciation)</t>
  </si>
  <si>
    <t>Payments of income tax</t>
  </si>
  <si>
    <t>Net capital cash inflow/outflow</t>
  </si>
  <si>
    <t>Ending cash balance</t>
  </si>
  <si>
    <t>Accounts Receivable Schedule</t>
  </si>
  <si>
    <t>Beginning balance</t>
  </si>
  <si>
    <t>Credit sales</t>
  </si>
  <si>
    <t>Collections during the quarter of sale</t>
  </si>
  <si>
    <t>Collections after the quarter of sale</t>
  </si>
  <si>
    <t>Ending balance</t>
  </si>
  <si>
    <t>Accounts Payable Schedule</t>
  </si>
  <si>
    <t>Credit purchases</t>
  </si>
  <si>
    <t>Payments during the quarter of purchase</t>
  </si>
  <si>
    <t>Payments after the quarter of purchase</t>
  </si>
  <si>
    <t>INCOME STATEMENT</t>
  </si>
  <si>
    <t>Gross profit</t>
  </si>
  <si>
    <t>Selling, general &amp; administrative</t>
  </si>
  <si>
    <t>Operating income</t>
  </si>
  <si>
    <t>Income tax</t>
  </si>
  <si>
    <t>Net income</t>
  </si>
  <si>
    <t>OWNER'S EQUITY STATEMENT</t>
  </si>
  <si>
    <t>Paid-up capital, beginning</t>
  </si>
  <si>
    <t>Additional investments</t>
  </si>
  <si>
    <t>Owner's drawings</t>
  </si>
  <si>
    <t>Paid-up capital, ending</t>
  </si>
  <si>
    <t>Retained earnings, beginning</t>
  </si>
  <si>
    <t>Net income (loss)</t>
  </si>
  <si>
    <t>Retained earnings, ending</t>
  </si>
  <si>
    <t>BALANCE SHEET</t>
  </si>
  <si>
    <t>ASSETS</t>
  </si>
  <si>
    <t>LIABILITIES</t>
  </si>
  <si>
    <t>Loans payable</t>
  </si>
  <si>
    <t>Mortgage payable</t>
  </si>
  <si>
    <t>Total Liabilities</t>
  </si>
  <si>
    <t>OWNER'S EQUITY</t>
  </si>
  <si>
    <t>Total Equity</t>
  </si>
  <si>
    <t>TOTAL ASSETS</t>
  </si>
  <si>
    <t>TOTAL LIABILITIES &amp; EQUITY</t>
  </si>
  <si>
    <t>Check</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</si>
</sst>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_-[$$-409]* #,##0_ ;_-[$$-409]* \(#,##0\)\ ;_-[$$-409]* &quot;-&quot;_ ;_-@_ "/>
    <numFmt numFmtId="165" formatCode="_-[$$-409]* #,##0_ ;_-[$$-409]* \-#,##0\ ;_-[$$-409]* &quot;-&quot;??_ ;_-@_ "/>
    <numFmt numFmtId="166" formatCode="_-* #,##0_-;\-* #,##0_-;_-* &quot;-&quot;??_-;_-@"/>
    <numFmt numFmtId="167" formatCode="_-[$$-409]* #,##0.00_ ;_-[$$-409]* \-#,##0.00\ ;_-[$$-409]* &quot;-&quot;??_ ;_-@_ "/>
    <numFmt numFmtId="168" formatCode="#,##0;\(#,##0\)"/>
  </numFmts>
  <fonts count="24">
    <font>
      <sz val="11.0"/>
      <color theme="1"/>
      <name val="Calibri"/>
      <scheme val="minor"/>
    </font>
    <font>
      <sz val="11.0"/>
      <color theme="1"/>
      <name val="Arial"/>
    </font>
    <font>
      <b/>
      <sz val="18.0"/>
      <color rgb="FF1E4E79"/>
      <name val="Arial"/>
    </font>
    <font>
      <sz val="11.0"/>
      <color rgb="FF1E4E79"/>
      <name val="Arial"/>
    </font>
    <font>
      <b/>
      <sz val="14.0"/>
      <color rgb="FF1E4E79"/>
      <name val="Arial"/>
    </font>
    <font>
      <b/>
      <sz val="11.0"/>
      <color rgb="FF1E4E79"/>
      <name val="Arial"/>
    </font>
    <font>
      <b/>
      <i/>
      <sz val="11.0"/>
      <color rgb="FF1E4E79"/>
      <name val="Arial"/>
    </font>
    <font>
      <b/>
      <sz val="16.0"/>
      <color theme="1"/>
      <name val="Arial"/>
    </font>
    <font>
      <b/>
      <sz val="11.0"/>
      <color theme="1"/>
      <name val="Arial"/>
    </font>
    <font/>
    <font>
      <i/>
      <sz val="11.0"/>
      <color theme="1"/>
      <name val="Arial"/>
    </font>
    <font>
      <b/>
      <sz val="11.0"/>
      <color theme="0"/>
      <name val="Arial"/>
    </font>
    <font>
      <b/>
      <i/>
      <sz val="9.0"/>
      <color rgb="FF7F7F7F"/>
      <name val="Arial"/>
    </font>
    <font>
      <sz val="11.0"/>
      <color theme="0"/>
      <name val="Arial"/>
    </font>
    <font>
      <i/>
      <sz val="11.0"/>
      <color rgb="FF7F7F7F"/>
      <name val="Arial"/>
    </font>
    <font>
      <sz val="11.0"/>
      <color rgb="FF7F7F7F"/>
      <name val="Arial"/>
    </font>
    <font>
      <b/>
      <sz val="11.0"/>
      <color rgb="FF548135"/>
      <name val="Arial"/>
    </font>
    <font>
      <b/>
      <sz val="11.0"/>
      <color rgb="FF2E75B5"/>
      <name val="Arial"/>
    </font>
    <font>
      <b/>
      <sz val="11.0"/>
      <color theme="5"/>
      <name val="Arial"/>
    </font>
    <font>
      <b/>
      <sz val="11.0"/>
      <color rgb="FFED7D31"/>
      <name val="Arial"/>
    </font>
    <font>
      <b/>
      <sz val="11.0"/>
      <color rgb="FF595959"/>
      <name val="Arial"/>
    </font>
    <font>
      <b/>
      <sz val="11.0"/>
      <color rgb="FF00B050"/>
      <name val="Arial"/>
    </font>
    <font>
      <u/>
      <sz val="11.0"/>
      <color theme="1"/>
      <name val="Arial"/>
    </font>
    <font>
      <b/>
      <sz val="11.0"/>
      <color rgb="FFC00000"/>
      <name val="Arial"/>
    </font>
  </fonts>
  <fills count="7">
    <fill>
      <patternFill patternType="none"/>
    </fill>
    <fill>
      <patternFill patternType="lightGray"/>
    </fill>
    <fill>
      <patternFill patternType="solid">
        <fgColor rgb="FFFEF2CB"/>
        <bgColor rgb="FFFEF2CB"/>
      </patternFill>
    </fill>
    <fill>
      <patternFill patternType="solid">
        <fgColor rgb="FF548135"/>
        <bgColor rgb="FF548135"/>
      </patternFill>
    </fill>
    <fill>
      <patternFill patternType="solid">
        <fgColor rgb="FF2E75B5"/>
        <bgColor rgb="FF2E75B5"/>
      </patternFill>
    </fill>
    <fill>
      <patternFill patternType="solid">
        <fgColor rgb="FF00B050"/>
        <bgColor rgb="FF00B050"/>
      </patternFill>
    </fill>
    <fill>
      <patternFill patternType="solid">
        <fgColor theme="5"/>
        <bgColor theme="5"/>
      </patternFill>
    </fill>
  </fills>
  <borders count="12">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border>
    <border>
      <top/>
      <bottom/>
    </border>
    <border>
      <right/>
      <top/>
      <bottom/>
    </border>
    <border>
      <left/>
      <right/>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bottom style="thin">
        <color rgb="FF000000"/>
      </bottom>
    </border>
  </borders>
  <cellStyleXfs count="1">
    <xf borderId="0" fillId="0" fontId="0" numFmtId="0" applyAlignment="1" applyFont="1"/>
  </cellStyleXfs>
  <cellXfs count="84">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shrinkToFit="0" wrapText="1"/>
    </xf>
    <xf borderId="0" fillId="0" fontId="3" numFmtId="0" xfId="0" applyFont="1"/>
    <xf borderId="0" fillId="0" fontId="3" numFmtId="0" xfId="0" applyAlignment="1" applyFont="1">
      <alignment horizontal="left" readingOrder="0" shrinkToFit="0" wrapText="1"/>
    </xf>
    <xf borderId="0" fillId="0" fontId="3" numFmtId="0" xfId="0" applyAlignment="1" applyFont="1">
      <alignment horizontal="left" shrinkToFit="0" wrapText="1"/>
    </xf>
    <xf borderId="0" fillId="0" fontId="4" numFmtId="0" xfId="0" applyFont="1"/>
    <xf borderId="0" fillId="0" fontId="3" numFmtId="0" xfId="0" applyAlignment="1" applyFont="1">
      <alignment horizontal="left" readingOrder="0" shrinkToFit="0" vertical="top" wrapText="1"/>
    </xf>
    <xf borderId="0" fillId="0" fontId="5" numFmtId="0" xfId="0" applyAlignment="1" applyFont="1">
      <alignment readingOrder="0"/>
    </xf>
    <xf borderId="0" fillId="0" fontId="6" numFmtId="0" xfId="0" applyFont="1"/>
    <xf borderId="0" fillId="0" fontId="1" numFmtId="0" xfId="0" applyAlignment="1" applyFont="1">
      <alignment shrinkToFit="0" wrapText="1"/>
    </xf>
    <xf borderId="0" fillId="0" fontId="3" numFmtId="0" xfId="0" applyAlignment="1" applyFont="1">
      <alignment readingOrder="0"/>
    </xf>
    <xf borderId="0" fillId="0" fontId="7" numFmtId="0" xfId="0" applyAlignment="1" applyFont="1">
      <alignment horizontal="center"/>
    </xf>
    <xf borderId="0" fillId="0" fontId="8" numFmtId="0" xfId="0" applyFont="1"/>
    <xf borderId="1" fillId="2" fontId="8" numFmtId="0" xfId="0" applyAlignment="1" applyBorder="1" applyFill="1" applyFont="1">
      <alignment horizontal="center"/>
    </xf>
    <xf borderId="2" fillId="2" fontId="8" numFmtId="0" xfId="0" applyAlignment="1" applyBorder="1" applyFont="1">
      <alignment horizontal="center"/>
    </xf>
    <xf borderId="3" fillId="0" fontId="9" numFmtId="0" xfId="0" applyBorder="1" applyFont="1"/>
    <xf borderId="4" fillId="0" fontId="9" numFmtId="0" xfId="0" applyBorder="1" applyFont="1"/>
    <xf borderId="0" fillId="0" fontId="10" numFmtId="0" xfId="0" applyFont="1"/>
    <xf borderId="2" fillId="2" fontId="8" numFmtId="164" xfId="0" applyAlignment="1" applyBorder="1" applyFont="1" applyNumberFormat="1">
      <alignment horizontal="center"/>
    </xf>
    <xf borderId="2" fillId="2" fontId="8" numFmtId="164" xfId="0" applyBorder="1" applyFont="1" applyNumberFormat="1"/>
    <xf borderId="0" fillId="0" fontId="8" numFmtId="165" xfId="0" applyAlignment="1" applyFont="1" applyNumberFormat="1">
      <alignment horizontal="center"/>
    </xf>
    <xf borderId="0" fillId="0" fontId="8" numFmtId="164" xfId="0" applyAlignment="1" applyFont="1" applyNumberFormat="1">
      <alignment horizontal="center"/>
    </xf>
    <xf borderId="1" fillId="2" fontId="8" numFmtId="9" xfId="0" applyBorder="1" applyFont="1" applyNumberFormat="1"/>
    <xf borderId="5" fillId="3" fontId="11" numFmtId="0" xfId="0" applyAlignment="1" applyBorder="1" applyFill="1" applyFont="1">
      <alignment horizontal="left"/>
    </xf>
    <xf borderId="6" fillId="0" fontId="9" numFmtId="0" xfId="0" applyBorder="1" applyFont="1"/>
    <xf borderId="7" fillId="0" fontId="9" numFmtId="0" xfId="0" applyBorder="1" applyFont="1"/>
    <xf borderId="0" fillId="0" fontId="8" numFmtId="0" xfId="0" applyAlignment="1" applyFont="1">
      <alignment horizontal="center"/>
    </xf>
    <xf borderId="1" fillId="2" fontId="8" numFmtId="166" xfId="0" applyBorder="1" applyFont="1" applyNumberFormat="1"/>
    <xf borderId="0" fillId="0" fontId="12" numFmtId="0" xfId="0" applyAlignment="1" applyFont="1">
      <alignment horizontal="left" readingOrder="0" shrinkToFit="0" vertical="top" wrapText="1"/>
    </xf>
    <xf borderId="1" fillId="2" fontId="8" numFmtId="165" xfId="0" applyBorder="1" applyFont="1" applyNumberFormat="1"/>
    <xf borderId="8" fillId="4" fontId="11" numFmtId="0" xfId="0" applyBorder="1" applyFill="1" applyFont="1"/>
    <xf borderId="1" fillId="2" fontId="8" numFmtId="167" xfId="0" applyBorder="1" applyFont="1" applyNumberFormat="1"/>
    <xf borderId="0" fillId="0" fontId="1" numFmtId="0" xfId="0" applyAlignment="1" applyFont="1">
      <alignment horizontal="left" shrinkToFit="0" vertical="top" wrapText="1"/>
    </xf>
    <xf borderId="9" fillId="2" fontId="8" numFmtId="9" xfId="0" applyAlignment="1" applyBorder="1" applyFont="1" applyNumberFormat="1">
      <alignment horizontal="right" vertical="center"/>
    </xf>
    <xf borderId="10" fillId="0" fontId="9" numFmtId="0" xfId="0" applyBorder="1" applyFont="1"/>
    <xf borderId="0" fillId="0" fontId="1" numFmtId="0" xfId="0" applyAlignment="1" applyFont="1">
      <alignment shrinkToFit="0" vertical="top" wrapText="1"/>
    </xf>
    <xf borderId="8" fillId="5" fontId="11" numFmtId="0" xfId="0" applyAlignment="1" applyBorder="1" applyFill="1" applyFont="1">
      <alignment shrinkToFit="0" vertical="top" wrapText="1"/>
    </xf>
    <xf borderId="8" fillId="5" fontId="11" numFmtId="0" xfId="0" applyBorder="1" applyFont="1"/>
    <xf borderId="0" fillId="0" fontId="8" numFmtId="9" xfId="0" applyFont="1" applyNumberFormat="1"/>
    <xf borderId="8" fillId="6" fontId="11" numFmtId="0" xfId="0" applyBorder="1" applyFill="1" applyFont="1"/>
    <xf borderId="8" fillId="6" fontId="13" numFmtId="0" xfId="0" applyBorder="1" applyFont="1"/>
    <xf borderId="0" fillId="0" fontId="10" numFmtId="0" xfId="0" applyAlignment="1" applyFont="1">
      <alignment horizontal="left" shrinkToFit="0" vertical="top" wrapText="1"/>
    </xf>
    <xf borderId="0" fillId="0" fontId="14" numFmtId="0" xfId="0" applyFont="1"/>
    <xf borderId="0" fillId="0" fontId="15" numFmtId="165" xfId="0" applyFont="1" applyNumberFormat="1"/>
    <xf borderId="0" fillId="0" fontId="16" numFmtId="0" xfId="0" applyAlignment="1" applyFont="1">
      <alignment horizontal="center"/>
    </xf>
    <xf borderId="0" fillId="0" fontId="1" numFmtId="166" xfId="0" applyFont="1" applyNumberFormat="1"/>
    <xf borderId="11" fillId="0" fontId="1" numFmtId="165" xfId="0" applyBorder="1" applyFont="1" applyNumberFormat="1"/>
    <xf borderId="0" fillId="0" fontId="16" numFmtId="0" xfId="0" applyFont="1"/>
    <xf borderId="0" fillId="0" fontId="16" numFmtId="165" xfId="0" applyFont="1" applyNumberFormat="1"/>
    <xf borderId="0" fillId="0" fontId="17" numFmtId="0" xfId="0" applyAlignment="1" applyFont="1">
      <alignment horizontal="center"/>
    </xf>
    <xf borderId="0" fillId="0" fontId="1" numFmtId="168" xfId="0" applyFont="1" applyNumberFormat="1"/>
    <xf borderId="11" fillId="0" fontId="1" numFmtId="168" xfId="0" applyBorder="1" applyFont="1" applyNumberFormat="1"/>
    <xf borderId="0" fillId="0" fontId="17" numFmtId="0" xfId="0" applyFont="1"/>
    <xf borderId="0" fillId="0" fontId="17" numFmtId="168" xfId="0" applyFont="1" applyNumberFormat="1"/>
    <xf borderId="11" fillId="0" fontId="1" numFmtId="167" xfId="0" applyBorder="1" applyFont="1" applyNumberFormat="1"/>
    <xf borderId="11" fillId="0" fontId="17" numFmtId="168" xfId="0" applyBorder="1" applyFont="1" applyNumberFormat="1"/>
    <xf borderId="0" fillId="0" fontId="17" numFmtId="165" xfId="0" applyFont="1" applyNumberFormat="1"/>
    <xf borderId="0" fillId="0" fontId="5" numFmtId="0" xfId="0" applyAlignment="1" applyFont="1">
      <alignment horizontal="center"/>
    </xf>
    <xf borderId="0" fillId="0" fontId="5" numFmtId="0" xfId="0" applyAlignment="1" applyFont="1">
      <alignment horizontal="left"/>
    </xf>
    <xf borderId="0" fillId="0" fontId="8" numFmtId="167" xfId="0" applyAlignment="1" applyFont="1" applyNumberFormat="1">
      <alignment horizontal="left"/>
    </xf>
    <xf borderId="0" fillId="0" fontId="1" numFmtId="165" xfId="0" applyFont="1" applyNumberFormat="1"/>
    <xf borderId="11" fillId="0" fontId="1" numFmtId="164" xfId="0" applyBorder="1" applyFont="1" applyNumberFormat="1"/>
    <xf borderId="0" fillId="0" fontId="5" numFmtId="0" xfId="0" applyFont="1"/>
    <xf borderId="0" fillId="0" fontId="5" numFmtId="165" xfId="0" applyFont="1" applyNumberFormat="1"/>
    <xf borderId="0" fillId="0" fontId="18" numFmtId="0" xfId="0" applyAlignment="1" applyFont="1">
      <alignment horizontal="center"/>
    </xf>
    <xf borderId="0" fillId="0" fontId="19" numFmtId="0" xfId="0" applyAlignment="1" applyFont="1">
      <alignment horizontal="center" readingOrder="0"/>
    </xf>
    <xf borderId="0" fillId="0" fontId="18" numFmtId="0" xfId="0" applyFont="1"/>
    <xf borderId="0" fillId="0" fontId="18" numFmtId="165" xfId="0" applyFont="1" applyNumberFormat="1"/>
    <xf borderId="0" fillId="0" fontId="20" numFmtId="0" xfId="0" applyAlignment="1" applyFont="1">
      <alignment horizontal="center"/>
    </xf>
    <xf borderId="0" fillId="0" fontId="1" numFmtId="0" xfId="0" applyAlignment="1" applyFont="1">
      <alignment readingOrder="0" shrinkToFit="0" vertical="top" wrapText="1"/>
    </xf>
    <xf borderId="0" fillId="0" fontId="20" numFmtId="0" xfId="0" applyFont="1"/>
    <xf borderId="0" fillId="0" fontId="20" numFmtId="165" xfId="0" applyFont="1" applyNumberFormat="1"/>
    <xf borderId="0" fillId="0" fontId="21" numFmtId="0" xfId="0" applyAlignment="1" applyFont="1">
      <alignment horizontal="center"/>
    </xf>
    <xf borderId="0" fillId="0" fontId="22" numFmtId="165" xfId="0" applyAlignment="1" applyFont="1" applyNumberFormat="1">
      <alignment horizontal="center"/>
    </xf>
    <xf borderId="0" fillId="0" fontId="21" numFmtId="0" xfId="0" applyFont="1"/>
    <xf borderId="0" fillId="0" fontId="21" numFmtId="165" xfId="0" applyFont="1" applyNumberFormat="1"/>
    <xf borderId="0" fillId="0" fontId="15" numFmtId="0" xfId="0" applyFont="1"/>
    <xf borderId="0" fillId="0" fontId="1" numFmtId="164" xfId="0" applyFont="1" applyNumberFormat="1"/>
    <xf borderId="0" fillId="0" fontId="23" numFmtId="0" xfId="0" applyAlignment="1" applyFont="1">
      <alignment horizontal="center"/>
    </xf>
    <xf borderId="0" fillId="0" fontId="23" numFmtId="165" xfId="0" applyFont="1" applyNumberFormat="1"/>
    <xf borderId="0" fillId="0" fontId="23" numFmtId="0" xfId="0" applyFont="1"/>
    <xf borderId="0" fillId="0" fontId="1" numFmtId="167" xfId="0" applyFont="1" applyNumberFormat="1"/>
    <xf borderId="0" fillId="0" fontId="8" numFmtId="165"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209550</xdr:colOff>
      <xdr:row>45</xdr:row>
      <xdr:rowOff>133350</xdr:rowOff>
    </xdr:from>
    <xdr:ext cx="1095375" cy="219075"/>
    <xdr:sp>
      <xdr:nvSpPr>
        <xdr:cNvPr id="3" name="Shape 3"/>
        <xdr:cNvSpPr/>
      </xdr:nvSpPr>
      <xdr:spPr>
        <a:xfrm>
          <a:off x="4817363" y="3689513"/>
          <a:ext cx="1057275" cy="180975"/>
        </a:xfrm>
        <a:prstGeom prst="rect">
          <a:avLst/>
        </a:prstGeom>
        <a:noFill/>
        <a:ln cap="flat" cmpd="sng" w="38100">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xdr:col>
      <xdr:colOff>190500</xdr:colOff>
      <xdr:row>23</xdr:row>
      <xdr:rowOff>85725</xdr:rowOff>
    </xdr:from>
    <xdr:ext cx="5981700" cy="172402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200025</xdr:colOff>
      <xdr:row>36</xdr:row>
      <xdr:rowOff>76200</xdr:rowOff>
    </xdr:from>
    <xdr:ext cx="5981700" cy="18764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114300</xdr:colOff>
      <xdr:row>16</xdr:row>
      <xdr:rowOff>-152400</xdr:rowOff>
    </xdr:from>
    <xdr:ext cx="6877050" cy="3114675"/>
    <xdr:sp>
      <xdr:nvSpPr>
        <xdr:cNvPr id="4" name="Shape 4"/>
        <xdr:cNvSpPr/>
      </xdr:nvSpPr>
      <xdr:spPr>
        <a:xfrm>
          <a:off x="1917000" y="2384600"/>
          <a:ext cx="6858000" cy="3098100"/>
        </a:xfrm>
        <a:prstGeom prst="rect">
          <a:avLst/>
        </a:prstGeom>
        <a:solidFill>
          <a:srgbClr val="595959"/>
        </a:solidFill>
        <a:ln cap="flat" cmpd="sng" w="12700">
          <a:solidFill>
            <a:srgbClr val="31538F"/>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None/>
          </a:pPr>
          <a:r>
            <a:rPr b="1" lang="en-US" sz="1050">
              <a:solidFill>
                <a:schemeClr val="lt1"/>
              </a:solidFill>
              <a:latin typeface="Arial"/>
              <a:ea typeface="Arial"/>
              <a:cs typeface="Arial"/>
              <a:sym typeface="Arial"/>
            </a:rPr>
            <a:t>GUIDE:</a:t>
          </a:r>
          <a:endParaRPr sz="1400"/>
        </a:p>
        <a:p>
          <a:pPr indent="0" lvl="0" marL="0" rtl="0" algn="l">
            <a:spcBef>
              <a:spcPts val="0"/>
            </a:spcBef>
            <a:spcAft>
              <a:spcPts val="0"/>
            </a:spcAft>
            <a:buNone/>
          </a:pPr>
          <a:r>
            <a:rPr b="1" lang="en-US" sz="1050">
              <a:solidFill>
                <a:schemeClr val="lt1"/>
              </a:solidFill>
              <a:latin typeface="Arial"/>
              <a:ea typeface="Arial"/>
              <a:cs typeface="Arial"/>
              <a:sym typeface="Arial"/>
            </a:rPr>
            <a:t>Loans</a:t>
          </a:r>
          <a:r>
            <a:rPr b="1" lang="en-US" sz="1050">
              <a:solidFill>
                <a:schemeClr val="lt1"/>
              </a:solidFill>
              <a:latin typeface="Arial"/>
              <a:ea typeface="Arial"/>
              <a:cs typeface="Arial"/>
              <a:sym typeface="Arial"/>
            </a:rPr>
            <a:t> and financing</a:t>
          </a:r>
          <a:r>
            <a:rPr b="0" lang="en-US" sz="1050">
              <a:solidFill>
                <a:schemeClr val="lt1"/>
              </a:solidFill>
              <a:latin typeface="Arial"/>
              <a:ea typeface="Arial"/>
              <a:cs typeface="Arial"/>
              <a:sym typeface="Arial"/>
            </a:rPr>
            <a:t>: These are capital transactions arising from loan products from banks and nonbanks. This is a capital inflow that increases cash.</a:t>
          </a:r>
          <a:endParaRPr sz="1400"/>
        </a:p>
        <a:p>
          <a:pPr indent="0" lvl="0" marL="0" rtl="0" algn="l">
            <a:spcBef>
              <a:spcPts val="0"/>
            </a:spcBef>
            <a:spcAft>
              <a:spcPts val="0"/>
            </a:spcAft>
            <a:buNone/>
          </a:pPr>
          <a:r>
            <a:t/>
          </a:r>
          <a:endParaRPr b="0" sz="1050">
            <a:solidFill>
              <a:schemeClr val="lt1"/>
            </a:solidFill>
            <a:latin typeface="Arial"/>
            <a:ea typeface="Arial"/>
            <a:cs typeface="Arial"/>
            <a:sym typeface="Arial"/>
          </a:endParaRPr>
        </a:p>
        <a:p>
          <a:pPr indent="0" lvl="0" marL="0" rtl="0" algn="l">
            <a:spcBef>
              <a:spcPts val="0"/>
            </a:spcBef>
            <a:spcAft>
              <a:spcPts val="0"/>
            </a:spcAft>
            <a:buNone/>
          </a:pPr>
          <a:r>
            <a:rPr b="1" lang="en-US" sz="1050">
              <a:solidFill>
                <a:schemeClr val="lt1"/>
              </a:solidFill>
              <a:latin typeface="Arial"/>
              <a:ea typeface="Arial"/>
              <a:cs typeface="Arial"/>
              <a:sym typeface="Arial"/>
            </a:rPr>
            <a:t>Purchase of equipment (cash)</a:t>
          </a:r>
          <a:r>
            <a:rPr b="0" lang="en-US" sz="1050">
              <a:solidFill>
                <a:schemeClr val="lt1"/>
              </a:solidFill>
              <a:latin typeface="Arial"/>
              <a:ea typeface="Arial"/>
              <a:cs typeface="Arial"/>
              <a:sym typeface="Arial"/>
            </a:rPr>
            <a:t>: This a capital transaction for purchase of equipment paid for in cash. This is a capital outflow that decreases cash.</a:t>
          </a:r>
          <a:endParaRPr sz="1400"/>
        </a:p>
        <a:p>
          <a:pPr indent="0" lvl="0" marL="0" rtl="0" algn="l">
            <a:spcBef>
              <a:spcPts val="0"/>
            </a:spcBef>
            <a:spcAft>
              <a:spcPts val="0"/>
            </a:spcAft>
            <a:buNone/>
          </a:pPr>
          <a:r>
            <a:t/>
          </a:r>
          <a:endParaRPr b="0" sz="1050">
            <a:solidFill>
              <a:schemeClr val="lt1"/>
            </a:solidFill>
            <a:latin typeface="Arial"/>
            <a:ea typeface="Arial"/>
            <a:cs typeface="Arial"/>
            <a:sym typeface="Arial"/>
          </a:endParaRPr>
        </a:p>
        <a:p>
          <a:pPr indent="0" lvl="0" marL="0" rtl="0" algn="l">
            <a:spcBef>
              <a:spcPts val="0"/>
            </a:spcBef>
            <a:spcAft>
              <a:spcPts val="0"/>
            </a:spcAft>
            <a:buNone/>
          </a:pPr>
          <a:r>
            <a:rPr b="1" lang="en-US" sz="1050">
              <a:solidFill>
                <a:schemeClr val="lt1"/>
              </a:solidFill>
              <a:latin typeface="Arial"/>
              <a:ea typeface="Arial"/>
              <a:cs typeface="Arial"/>
              <a:sym typeface="Arial"/>
            </a:rPr>
            <a:t>Additional cash investment from owner</a:t>
          </a:r>
          <a:r>
            <a:rPr b="0" lang="en-US" sz="1050">
              <a:solidFill>
                <a:schemeClr val="lt1"/>
              </a:solidFill>
              <a:latin typeface="Arial"/>
              <a:ea typeface="Arial"/>
              <a:cs typeface="Arial"/>
              <a:sym typeface="Arial"/>
            </a:rPr>
            <a:t>: The business may owner may decide to infuse more capital to the business by investing more cash. This is a capital inflow that increases cash.</a:t>
          </a:r>
          <a:endParaRPr sz="1400"/>
        </a:p>
        <a:p>
          <a:pPr indent="0" lvl="0" marL="0" rtl="0" algn="l">
            <a:spcBef>
              <a:spcPts val="0"/>
            </a:spcBef>
            <a:spcAft>
              <a:spcPts val="0"/>
            </a:spcAft>
            <a:buNone/>
          </a:pPr>
          <a:r>
            <a:t/>
          </a:r>
          <a:endParaRPr b="0" sz="1050">
            <a:solidFill>
              <a:schemeClr val="lt1"/>
            </a:solidFill>
            <a:latin typeface="Arial"/>
            <a:ea typeface="Arial"/>
            <a:cs typeface="Arial"/>
            <a:sym typeface="Arial"/>
          </a:endParaRPr>
        </a:p>
        <a:p>
          <a:pPr indent="0" lvl="0" marL="0" rtl="0" algn="l">
            <a:spcBef>
              <a:spcPts val="0"/>
            </a:spcBef>
            <a:spcAft>
              <a:spcPts val="0"/>
            </a:spcAft>
            <a:buNone/>
          </a:pPr>
          <a:r>
            <a:rPr b="1" lang="en-US" sz="1050">
              <a:solidFill>
                <a:schemeClr val="lt1"/>
              </a:solidFill>
              <a:latin typeface="Arial"/>
              <a:ea typeface="Arial"/>
              <a:cs typeface="Arial"/>
              <a:sym typeface="Arial"/>
            </a:rPr>
            <a:t>Owner's withdrawals:</a:t>
          </a:r>
          <a:r>
            <a:rPr b="0" lang="en-US" sz="1050">
              <a:solidFill>
                <a:schemeClr val="lt1"/>
              </a:solidFill>
              <a:latin typeface="Arial"/>
              <a:ea typeface="Arial"/>
              <a:cs typeface="Arial"/>
              <a:sym typeface="Arial"/>
            </a:rPr>
            <a:t> This is a capital transaction wherein the owner withdraws cash from the business. This is a capital outflow that decreases cash.</a:t>
          </a:r>
          <a:endParaRPr sz="1400"/>
        </a:p>
        <a:p>
          <a:pPr indent="0" lvl="0" marL="0" rtl="0" algn="l">
            <a:spcBef>
              <a:spcPts val="0"/>
            </a:spcBef>
            <a:spcAft>
              <a:spcPts val="0"/>
            </a:spcAft>
            <a:buNone/>
          </a:pPr>
          <a:r>
            <a:t/>
          </a:r>
          <a:endParaRPr b="0" sz="1050">
            <a:solidFill>
              <a:schemeClr val="lt1"/>
            </a:solidFill>
            <a:latin typeface="Arial"/>
            <a:ea typeface="Arial"/>
            <a:cs typeface="Arial"/>
            <a:sym typeface="Arial"/>
          </a:endParaRPr>
        </a:p>
        <a:p>
          <a:pPr indent="0" lvl="0" marL="0" rtl="0" algn="l">
            <a:spcBef>
              <a:spcPts val="0"/>
            </a:spcBef>
            <a:spcAft>
              <a:spcPts val="0"/>
            </a:spcAft>
            <a:buNone/>
          </a:pPr>
          <a:r>
            <a:rPr b="1" lang="en-US" sz="1050">
              <a:solidFill>
                <a:schemeClr val="lt1"/>
              </a:solidFill>
              <a:latin typeface="Arial"/>
              <a:ea typeface="Arial"/>
              <a:cs typeface="Arial"/>
              <a:sym typeface="Arial"/>
            </a:rPr>
            <a:t>Equipment financing</a:t>
          </a:r>
          <a:r>
            <a:rPr b="0" lang="en-US" sz="1050">
              <a:solidFill>
                <a:schemeClr val="lt1"/>
              </a:solidFill>
              <a:latin typeface="Arial"/>
              <a:ea typeface="Arial"/>
              <a:cs typeface="Arial"/>
              <a:sym typeface="Arial"/>
            </a:rPr>
            <a:t>: This is a capital transaction wherein the business purchases equipment financed through a mortgage. This is a capital inflow that doesn't affect cash but increases liabilities.</a:t>
          </a:r>
          <a:endParaRPr sz="1400"/>
        </a:p>
        <a:p>
          <a:pPr indent="0" lvl="0" marL="0" rtl="0" algn="l">
            <a:spcBef>
              <a:spcPts val="0"/>
            </a:spcBef>
            <a:spcAft>
              <a:spcPts val="0"/>
            </a:spcAft>
            <a:buNone/>
          </a:pPr>
          <a:r>
            <a:t/>
          </a:r>
          <a:endParaRPr b="0" sz="1050">
            <a:solidFill>
              <a:schemeClr val="lt1"/>
            </a:solidFill>
            <a:latin typeface="Arial"/>
            <a:ea typeface="Arial"/>
            <a:cs typeface="Arial"/>
            <a:sym typeface="Arial"/>
          </a:endParaRPr>
        </a:p>
        <a:p>
          <a:pPr indent="0" lvl="0" marL="0" rtl="0" algn="l">
            <a:spcBef>
              <a:spcPts val="0"/>
            </a:spcBef>
            <a:spcAft>
              <a:spcPts val="0"/>
            </a:spcAft>
            <a:buNone/>
          </a:pPr>
          <a:r>
            <a:rPr b="1" lang="en-US" sz="1050">
              <a:solidFill>
                <a:schemeClr val="lt1"/>
              </a:solidFill>
              <a:latin typeface="Arial"/>
              <a:ea typeface="Arial"/>
              <a:cs typeface="Arial"/>
              <a:sym typeface="Arial"/>
            </a:rPr>
            <a:t>Payments of loans or mortgages</a:t>
          </a:r>
          <a:r>
            <a:rPr b="0" lang="en-US" sz="1050">
              <a:solidFill>
                <a:schemeClr val="lt1"/>
              </a:solidFill>
              <a:latin typeface="Arial"/>
              <a:ea typeface="Arial"/>
              <a:cs typeface="Arial"/>
              <a:sym typeface="Arial"/>
            </a:rPr>
            <a:t>: When you decide to pay loans and mortgages, these outflows decrease capital and cash.</a:t>
          </a:r>
          <a:endParaRPr b="1" sz="1050">
            <a:solidFill>
              <a:schemeClr val="lt1"/>
            </a:solidFill>
            <a:latin typeface="Arial"/>
            <a:ea typeface="Arial"/>
            <a:cs typeface="Arial"/>
            <a:sym typeface="Arial"/>
          </a:endParaRPr>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2" width="8.86"/>
    <col customWidth="1" min="13" max="26" width="8.71"/>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22.5" customHeight="1">
      <c r="A2" s="1"/>
      <c r="B2" s="2" t="s">
        <v>0</v>
      </c>
      <c r="L2" s="1"/>
      <c r="M2" s="1"/>
      <c r="N2" s="1"/>
      <c r="O2" s="1"/>
      <c r="P2" s="1"/>
      <c r="Q2" s="1"/>
      <c r="R2" s="1"/>
      <c r="S2" s="1"/>
      <c r="T2" s="1"/>
      <c r="U2" s="1"/>
      <c r="V2" s="1"/>
      <c r="W2" s="1"/>
      <c r="X2" s="1"/>
      <c r="Y2" s="1"/>
      <c r="Z2" s="1"/>
    </row>
    <row r="3" ht="13.5" customHeight="1">
      <c r="A3" s="1"/>
      <c r="L3" s="1"/>
      <c r="M3" s="1"/>
      <c r="N3" s="1"/>
      <c r="O3" s="1"/>
      <c r="P3" s="1"/>
      <c r="Q3" s="1"/>
      <c r="R3" s="1"/>
      <c r="S3" s="1"/>
      <c r="T3" s="1"/>
      <c r="U3" s="1"/>
      <c r="V3" s="1"/>
      <c r="W3" s="1"/>
      <c r="X3" s="1"/>
      <c r="Y3" s="1"/>
      <c r="Z3" s="1"/>
    </row>
    <row r="4" ht="13.5" customHeight="1">
      <c r="A4" s="1"/>
      <c r="L4" s="1"/>
      <c r="M4" s="1"/>
      <c r="N4" s="1"/>
      <c r="O4" s="1"/>
      <c r="P4" s="1"/>
      <c r="Q4" s="1"/>
      <c r="R4" s="1"/>
      <c r="S4" s="1"/>
      <c r="T4" s="1"/>
      <c r="U4" s="1"/>
      <c r="V4" s="1"/>
      <c r="W4" s="1"/>
      <c r="X4" s="1"/>
      <c r="Y4" s="1"/>
      <c r="Z4" s="1"/>
    </row>
    <row r="5" ht="13.5" customHeight="1">
      <c r="A5" s="1"/>
      <c r="B5" s="3"/>
      <c r="C5" s="3"/>
      <c r="D5" s="3"/>
      <c r="E5" s="3"/>
      <c r="F5" s="3"/>
      <c r="G5" s="3"/>
      <c r="H5" s="3"/>
      <c r="I5" s="3"/>
      <c r="J5" s="3"/>
      <c r="K5" s="3"/>
      <c r="L5" s="1"/>
      <c r="M5" s="1"/>
      <c r="N5" s="1"/>
      <c r="O5" s="1"/>
      <c r="P5" s="1"/>
      <c r="Q5" s="1"/>
      <c r="R5" s="1"/>
      <c r="S5" s="1"/>
      <c r="T5" s="1"/>
      <c r="U5" s="1"/>
      <c r="V5" s="1"/>
      <c r="W5" s="1"/>
      <c r="X5" s="1"/>
      <c r="Y5" s="1"/>
      <c r="Z5" s="1"/>
    </row>
    <row r="6" ht="13.5" customHeight="1">
      <c r="A6" s="1"/>
      <c r="B6" s="4" t="s">
        <v>1</v>
      </c>
      <c r="L6" s="1"/>
      <c r="M6" s="1"/>
      <c r="N6" s="1"/>
      <c r="O6" s="1"/>
      <c r="P6" s="1"/>
      <c r="Q6" s="1"/>
      <c r="R6" s="1"/>
      <c r="S6" s="1"/>
      <c r="T6" s="1"/>
      <c r="U6" s="1"/>
      <c r="V6" s="1"/>
      <c r="W6" s="1"/>
      <c r="X6" s="1"/>
      <c r="Y6" s="1"/>
      <c r="Z6" s="1"/>
    </row>
    <row r="7" ht="13.5" customHeight="1">
      <c r="A7" s="1"/>
      <c r="L7" s="1"/>
      <c r="M7" s="1"/>
      <c r="N7" s="1"/>
      <c r="O7" s="1"/>
      <c r="P7" s="1"/>
      <c r="Q7" s="1"/>
      <c r="R7" s="1"/>
      <c r="S7" s="1"/>
      <c r="T7" s="1"/>
      <c r="U7" s="1"/>
      <c r="V7" s="1"/>
      <c r="W7" s="1"/>
      <c r="X7" s="1"/>
      <c r="Y7" s="1"/>
      <c r="Z7" s="1"/>
    </row>
    <row r="8" ht="13.5" customHeight="1">
      <c r="A8" s="1"/>
      <c r="L8" s="1"/>
      <c r="M8" s="1"/>
      <c r="N8" s="1"/>
      <c r="O8" s="1"/>
      <c r="P8" s="1"/>
      <c r="Q8" s="1"/>
      <c r="R8" s="1"/>
      <c r="S8" s="1"/>
      <c r="T8" s="1"/>
      <c r="U8" s="1"/>
      <c r="V8" s="1"/>
      <c r="W8" s="1"/>
      <c r="X8" s="1"/>
      <c r="Y8" s="1"/>
      <c r="Z8" s="1"/>
    </row>
    <row r="9" ht="13.5" customHeight="1">
      <c r="A9" s="1"/>
      <c r="L9" s="1"/>
      <c r="M9" s="1"/>
      <c r="N9" s="1"/>
      <c r="O9" s="1"/>
      <c r="P9" s="1"/>
      <c r="Q9" s="1"/>
      <c r="R9" s="1"/>
      <c r="S9" s="1"/>
      <c r="T9" s="1"/>
      <c r="U9" s="1"/>
      <c r="V9" s="1"/>
      <c r="W9" s="1"/>
      <c r="X9" s="1"/>
      <c r="Y9" s="1"/>
      <c r="Z9" s="1"/>
    </row>
    <row r="10" ht="13.5" customHeight="1">
      <c r="A10" s="1"/>
      <c r="L10" s="1"/>
      <c r="M10" s="1"/>
      <c r="N10" s="1"/>
      <c r="O10" s="1"/>
      <c r="P10" s="1"/>
      <c r="Q10" s="1"/>
      <c r="R10" s="1"/>
      <c r="S10" s="1"/>
      <c r="T10" s="1"/>
      <c r="U10" s="1"/>
      <c r="V10" s="1"/>
      <c r="W10" s="1"/>
      <c r="X10" s="1"/>
      <c r="Y10" s="1"/>
      <c r="Z10" s="1"/>
    </row>
    <row r="11" ht="13.5" customHeight="1">
      <c r="A11" s="1"/>
      <c r="L11" s="1"/>
      <c r="M11" s="1"/>
      <c r="N11" s="1"/>
      <c r="O11" s="1"/>
      <c r="P11" s="1"/>
      <c r="Q11" s="1"/>
      <c r="R11" s="1"/>
      <c r="S11" s="1"/>
      <c r="T11" s="1"/>
      <c r="U11" s="1"/>
      <c r="V11" s="1"/>
      <c r="W11" s="1"/>
      <c r="X11" s="1"/>
      <c r="Y11" s="1"/>
      <c r="Z11" s="1"/>
    </row>
    <row r="12" ht="13.5" customHeight="1">
      <c r="A12" s="1"/>
      <c r="L12" s="1"/>
      <c r="M12" s="1"/>
      <c r="N12" s="1"/>
      <c r="O12" s="1"/>
      <c r="P12" s="1"/>
      <c r="Q12" s="1"/>
      <c r="R12" s="1"/>
      <c r="S12" s="1"/>
      <c r="T12" s="1"/>
      <c r="U12" s="1"/>
      <c r="V12" s="1"/>
      <c r="W12" s="1"/>
      <c r="X12" s="1"/>
      <c r="Y12" s="1"/>
      <c r="Z12" s="1"/>
    </row>
    <row r="13" ht="13.5" customHeight="1">
      <c r="A13" s="1"/>
      <c r="B13" s="5"/>
      <c r="C13" s="5"/>
      <c r="D13" s="5"/>
      <c r="E13" s="5"/>
      <c r="F13" s="5"/>
      <c r="G13" s="5"/>
      <c r="H13" s="5"/>
      <c r="I13" s="5"/>
      <c r="J13" s="5"/>
      <c r="K13" s="5"/>
      <c r="L13" s="1"/>
      <c r="M13" s="1"/>
      <c r="N13" s="1"/>
      <c r="O13" s="1"/>
      <c r="P13" s="1"/>
      <c r="Q13" s="1"/>
      <c r="R13" s="1"/>
      <c r="S13" s="1"/>
      <c r="T13" s="1"/>
      <c r="U13" s="1"/>
      <c r="V13" s="1"/>
      <c r="W13" s="1"/>
      <c r="X13" s="1"/>
      <c r="Y13" s="1"/>
      <c r="Z13" s="1"/>
    </row>
    <row r="14" ht="21.75" customHeight="1">
      <c r="A14" s="1"/>
      <c r="B14" s="6" t="s">
        <v>2</v>
      </c>
      <c r="C14" s="5"/>
      <c r="D14" s="5"/>
      <c r="E14" s="5"/>
      <c r="F14" s="5"/>
      <c r="G14" s="5"/>
      <c r="H14" s="5"/>
      <c r="I14" s="5"/>
      <c r="J14" s="5"/>
      <c r="K14" s="5"/>
      <c r="L14" s="1"/>
      <c r="M14" s="1"/>
      <c r="N14" s="1"/>
      <c r="O14" s="1"/>
      <c r="P14" s="1"/>
      <c r="Q14" s="1"/>
      <c r="R14" s="1"/>
      <c r="S14" s="1"/>
      <c r="T14" s="1"/>
      <c r="U14" s="1"/>
      <c r="V14" s="1"/>
      <c r="W14" s="1"/>
      <c r="X14" s="1"/>
      <c r="Y14" s="1"/>
      <c r="Z14" s="1"/>
    </row>
    <row r="15" ht="13.5" customHeight="1">
      <c r="A15" s="1"/>
      <c r="B15" s="7" t="s">
        <v>3</v>
      </c>
      <c r="L15" s="1"/>
      <c r="M15" s="1"/>
      <c r="N15" s="1"/>
      <c r="O15" s="1"/>
      <c r="P15" s="1"/>
      <c r="Q15" s="1"/>
      <c r="R15" s="1"/>
      <c r="S15" s="1"/>
      <c r="T15" s="1"/>
      <c r="U15" s="1"/>
      <c r="V15" s="1"/>
      <c r="W15" s="1"/>
      <c r="X15" s="1"/>
      <c r="Y15" s="1"/>
      <c r="Z15" s="1"/>
    </row>
    <row r="16" ht="13.5" customHeight="1">
      <c r="A16" s="1"/>
      <c r="L16" s="1"/>
      <c r="M16" s="1"/>
      <c r="N16" s="1"/>
      <c r="O16" s="1"/>
      <c r="P16" s="1"/>
      <c r="Q16" s="1"/>
      <c r="R16" s="1"/>
      <c r="S16" s="1"/>
      <c r="T16" s="1"/>
      <c r="U16" s="1"/>
      <c r="V16" s="1"/>
      <c r="W16" s="1"/>
      <c r="X16" s="1"/>
      <c r="Y16" s="1"/>
      <c r="Z16" s="1"/>
    </row>
    <row r="17" ht="13.5" customHeight="1">
      <c r="A17" s="1"/>
      <c r="L17" s="1"/>
      <c r="M17" s="1"/>
      <c r="N17" s="1"/>
      <c r="O17" s="1"/>
      <c r="P17" s="1"/>
      <c r="Q17" s="1"/>
      <c r="R17" s="1"/>
      <c r="S17" s="1"/>
      <c r="T17" s="1"/>
      <c r="U17" s="1"/>
      <c r="V17" s="1"/>
      <c r="W17" s="1"/>
      <c r="X17" s="1"/>
      <c r="Y17" s="1"/>
      <c r="Z17" s="1"/>
    </row>
    <row r="18" ht="13.5" customHeight="1">
      <c r="A18" s="1"/>
      <c r="L18" s="1"/>
      <c r="M18" s="1"/>
      <c r="N18" s="1"/>
      <c r="O18" s="1"/>
      <c r="P18" s="1"/>
      <c r="Q18" s="1"/>
      <c r="R18" s="1"/>
      <c r="S18" s="1"/>
      <c r="T18" s="1"/>
      <c r="U18" s="1"/>
      <c r="V18" s="1"/>
      <c r="W18" s="1"/>
      <c r="X18" s="1"/>
      <c r="Y18" s="1"/>
      <c r="Z18" s="1"/>
    </row>
    <row r="19" ht="13.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3.5" customHeight="1">
      <c r="A20" s="1"/>
      <c r="B20" s="6" t="s">
        <v>4</v>
      </c>
      <c r="C20" s="1"/>
      <c r="D20" s="1"/>
      <c r="E20" s="1"/>
      <c r="F20" s="1"/>
      <c r="G20" s="1"/>
      <c r="H20" s="1"/>
      <c r="I20" s="1"/>
      <c r="J20" s="1"/>
      <c r="K20" s="1"/>
      <c r="L20" s="1"/>
      <c r="M20" s="1"/>
      <c r="N20" s="1"/>
      <c r="O20" s="1"/>
      <c r="P20" s="1"/>
      <c r="Q20" s="1"/>
      <c r="R20" s="1"/>
      <c r="S20" s="1"/>
      <c r="T20" s="1"/>
      <c r="U20" s="1"/>
      <c r="V20" s="1"/>
      <c r="W20" s="1"/>
      <c r="X20" s="1"/>
      <c r="Y20" s="1"/>
      <c r="Z20" s="1"/>
    </row>
    <row r="21" ht="13.5" customHeight="1">
      <c r="A21" s="1"/>
      <c r="B21" s="3" t="s">
        <v>5</v>
      </c>
      <c r="C21" s="1"/>
      <c r="D21" s="1"/>
      <c r="E21" s="1"/>
      <c r="F21" s="1"/>
      <c r="G21" s="1"/>
      <c r="H21" s="1"/>
      <c r="I21" s="1"/>
      <c r="J21" s="1"/>
      <c r="K21" s="1"/>
      <c r="L21" s="1"/>
      <c r="M21" s="1"/>
      <c r="N21" s="1"/>
      <c r="O21" s="1"/>
      <c r="P21" s="1"/>
      <c r="Q21" s="1"/>
      <c r="R21" s="1"/>
      <c r="S21" s="1"/>
      <c r="T21" s="1"/>
      <c r="U21" s="1"/>
      <c r="V21" s="1"/>
      <c r="W21" s="1"/>
      <c r="X21" s="1"/>
      <c r="Y21" s="1"/>
      <c r="Z21" s="1"/>
    </row>
    <row r="22" ht="13.5" customHeight="1">
      <c r="A22" s="1"/>
      <c r="B22" s="8" t="s">
        <v>6</v>
      </c>
      <c r="C22" s="1"/>
      <c r="D22" s="1"/>
      <c r="E22" s="1"/>
      <c r="F22" s="1"/>
      <c r="G22" s="1"/>
      <c r="H22" s="1"/>
      <c r="I22" s="1"/>
      <c r="J22" s="1"/>
      <c r="K22" s="1"/>
      <c r="L22" s="1"/>
      <c r="M22" s="1"/>
      <c r="N22" s="1"/>
      <c r="O22" s="1"/>
      <c r="P22" s="1"/>
      <c r="Q22" s="1"/>
      <c r="R22" s="1"/>
      <c r="S22" s="1"/>
      <c r="T22" s="1"/>
      <c r="U22" s="1"/>
      <c r="V22" s="1"/>
      <c r="W22" s="1"/>
      <c r="X22" s="1"/>
      <c r="Y22" s="1"/>
      <c r="Z22" s="1"/>
    </row>
    <row r="23" ht="13.5" customHeight="1">
      <c r="A23" s="1"/>
      <c r="B23" s="8" t="s">
        <v>7</v>
      </c>
      <c r="C23" s="1"/>
      <c r="D23" s="1"/>
      <c r="E23" s="1"/>
      <c r="F23" s="1"/>
      <c r="G23" s="1"/>
      <c r="H23" s="1"/>
      <c r="I23" s="1"/>
      <c r="J23" s="1"/>
      <c r="K23" s="1"/>
      <c r="L23" s="1"/>
      <c r="M23" s="1"/>
      <c r="N23" s="1"/>
      <c r="O23" s="1"/>
      <c r="P23" s="1"/>
      <c r="Q23" s="1"/>
      <c r="R23" s="1"/>
      <c r="S23" s="1"/>
      <c r="T23" s="1"/>
      <c r="U23" s="1"/>
      <c r="V23" s="1"/>
      <c r="W23" s="1"/>
      <c r="X23" s="1"/>
      <c r="Y23" s="1"/>
      <c r="Z23" s="1"/>
    </row>
    <row r="24" ht="13.5" customHeight="1">
      <c r="A24" s="1"/>
      <c r="B24" s="3"/>
      <c r="C24" s="1"/>
      <c r="D24" s="1"/>
      <c r="E24" s="1"/>
      <c r="F24" s="1"/>
      <c r="G24" s="1"/>
      <c r="H24" s="1"/>
      <c r="I24" s="1"/>
      <c r="J24" s="1"/>
      <c r="K24" s="1"/>
      <c r="L24" s="1"/>
      <c r="M24" s="1"/>
      <c r="N24" s="1"/>
      <c r="O24" s="1"/>
      <c r="P24" s="1"/>
      <c r="Q24" s="1"/>
      <c r="R24" s="1"/>
      <c r="S24" s="1"/>
      <c r="T24" s="1"/>
      <c r="U24" s="1"/>
      <c r="V24" s="1"/>
      <c r="W24" s="1"/>
      <c r="X24" s="1"/>
      <c r="Y24" s="1"/>
      <c r="Z24" s="1"/>
    </row>
    <row r="25" ht="13.5" customHeight="1">
      <c r="A25" s="1"/>
      <c r="B25" s="3"/>
      <c r="C25" s="1"/>
      <c r="D25" s="1"/>
      <c r="E25" s="1"/>
      <c r="F25" s="1"/>
      <c r="G25" s="1"/>
      <c r="H25" s="1"/>
      <c r="I25" s="1"/>
      <c r="J25" s="1"/>
      <c r="K25" s="1"/>
      <c r="L25" s="1"/>
      <c r="M25" s="1"/>
      <c r="N25" s="1"/>
      <c r="O25" s="1"/>
      <c r="P25" s="1"/>
      <c r="Q25" s="1"/>
      <c r="R25" s="1"/>
      <c r="S25" s="1"/>
      <c r="T25" s="1"/>
      <c r="U25" s="1"/>
      <c r="V25" s="1"/>
      <c r="W25" s="1"/>
      <c r="X25" s="1"/>
      <c r="Y25" s="1"/>
      <c r="Z25" s="1"/>
    </row>
    <row r="26" ht="13.5" customHeight="1">
      <c r="A26" s="1"/>
      <c r="B26" s="3"/>
      <c r="C26" s="1"/>
      <c r="D26" s="1"/>
      <c r="E26" s="1"/>
      <c r="F26" s="1"/>
      <c r="G26" s="1"/>
      <c r="H26" s="1"/>
      <c r="I26" s="1"/>
      <c r="J26" s="1"/>
      <c r="K26" s="1"/>
      <c r="L26" s="1"/>
      <c r="M26" s="1"/>
      <c r="N26" s="1"/>
      <c r="O26" s="1"/>
      <c r="P26" s="1"/>
      <c r="Q26" s="1"/>
      <c r="R26" s="1"/>
      <c r="S26" s="1"/>
      <c r="T26" s="1"/>
      <c r="U26" s="1"/>
      <c r="V26" s="1"/>
      <c r="W26" s="1"/>
      <c r="X26" s="1"/>
      <c r="Y26" s="1"/>
      <c r="Z26" s="1"/>
    </row>
    <row r="27" ht="13.5" customHeight="1">
      <c r="A27" s="1"/>
      <c r="B27" s="3"/>
      <c r="C27" s="1"/>
      <c r="D27" s="1"/>
      <c r="E27" s="1"/>
      <c r="F27" s="1"/>
      <c r="G27" s="1"/>
      <c r="H27" s="1"/>
      <c r="I27" s="1"/>
      <c r="J27" s="1"/>
      <c r="K27" s="1"/>
      <c r="L27" s="1"/>
      <c r="M27" s="1"/>
      <c r="N27" s="1"/>
      <c r="O27" s="1"/>
      <c r="P27" s="1"/>
      <c r="Q27" s="1"/>
      <c r="R27" s="1"/>
      <c r="S27" s="1"/>
      <c r="T27" s="1"/>
      <c r="U27" s="1"/>
      <c r="V27" s="1"/>
      <c r="W27" s="1"/>
      <c r="X27" s="1"/>
      <c r="Y27" s="1"/>
      <c r="Z27" s="1"/>
    </row>
    <row r="28" ht="13.5" customHeight="1">
      <c r="A28" s="1"/>
      <c r="B28" s="3"/>
      <c r="C28" s="1"/>
      <c r="D28" s="1"/>
      <c r="E28" s="1"/>
      <c r="F28" s="1"/>
      <c r="G28" s="1"/>
      <c r="H28" s="1"/>
      <c r="I28" s="1"/>
      <c r="J28" s="1"/>
      <c r="K28" s="1"/>
      <c r="L28" s="1"/>
      <c r="M28" s="1"/>
      <c r="N28" s="1"/>
      <c r="O28" s="1"/>
      <c r="P28" s="1"/>
      <c r="Q28" s="1"/>
      <c r="R28" s="1"/>
      <c r="S28" s="1"/>
      <c r="T28" s="1"/>
      <c r="U28" s="1"/>
      <c r="V28" s="1"/>
      <c r="W28" s="1"/>
      <c r="X28" s="1"/>
      <c r="Y28" s="1"/>
      <c r="Z28" s="1"/>
    </row>
    <row r="29" ht="13.5" customHeight="1">
      <c r="A29" s="1"/>
      <c r="B29" s="3"/>
      <c r="C29" s="1"/>
      <c r="D29" s="1"/>
      <c r="E29" s="1"/>
      <c r="F29" s="1"/>
      <c r="G29" s="1"/>
      <c r="H29" s="1"/>
      <c r="I29" s="1"/>
      <c r="J29" s="1"/>
      <c r="K29" s="1"/>
      <c r="L29" s="1"/>
      <c r="M29" s="1"/>
      <c r="N29" s="1"/>
      <c r="O29" s="1"/>
      <c r="P29" s="1"/>
      <c r="Q29" s="1"/>
      <c r="R29" s="1"/>
      <c r="S29" s="1"/>
      <c r="T29" s="1"/>
      <c r="U29" s="1"/>
      <c r="V29" s="1"/>
      <c r="W29" s="1"/>
      <c r="X29" s="1"/>
      <c r="Y29" s="1"/>
      <c r="Z29" s="1"/>
    </row>
    <row r="30" ht="13.5" customHeight="1">
      <c r="A30" s="1"/>
      <c r="B30" s="3"/>
      <c r="C30" s="1"/>
      <c r="D30" s="1"/>
      <c r="E30" s="1"/>
      <c r="F30" s="1"/>
      <c r="G30" s="1"/>
      <c r="H30" s="1"/>
      <c r="I30" s="1"/>
      <c r="J30" s="1"/>
      <c r="K30" s="1"/>
      <c r="L30" s="1"/>
      <c r="M30" s="1"/>
      <c r="N30" s="1"/>
      <c r="O30" s="1"/>
      <c r="P30" s="1"/>
      <c r="Q30" s="1"/>
      <c r="R30" s="1"/>
      <c r="S30" s="1"/>
      <c r="T30" s="1"/>
      <c r="U30" s="1"/>
      <c r="V30" s="1"/>
      <c r="W30" s="1"/>
      <c r="X30" s="1"/>
      <c r="Y30" s="1"/>
      <c r="Z30" s="1"/>
    </row>
    <row r="31" ht="13.5" customHeight="1">
      <c r="A31" s="1"/>
      <c r="B31" s="3"/>
      <c r="C31" s="1"/>
      <c r="D31" s="1"/>
      <c r="E31" s="1"/>
      <c r="F31" s="1"/>
      <c r="G31" s="1"/>
      <c r="H31" s="1"/>
      <c r="I31" s="1"/>
      <c r="J31" s="1"/>
      <c r="K31" s="1"/>
      <c r="L31" s="1"/>
      <c r="M31" s="1"/>
      <c r="N31" s="1"/>
      <c r="O31" s="1"/>
      <c r="P31" s="1"/>
      <c r="Q31" s="1"/>
      <c r="R31" s="1"/>
      <c r="S31" s="1"/>
      <c r="T31" s="1"/>
      <c r="U31" s="1"/>
      <c r="V31" s="1"/>
      <c r="W31" s="1"/>
      <c r="X31" s="1"/>
      <c r="Y31" s="1"/>
      <c r="Z31" s="1"/>
    </row>
    <row r="32" ht="13.5" customHeight="1">
      <c r="A32" s="1"/>
      <c r="B32" s="3"/>
      <c r="C32" s="1"/>
      <c r="D32" s="1"/>
      <c r="E32" s="1"/>
      <c r="F32" s="1"/>
      <c r="G32" s="1"/>
      <c r="H32" s="1"/>
      <c r="I32" s="1"/>
      <c r="J32" s="1"/>
      <c r="K32" s="1"/>
      <c r="L32" s="1"/>
      <c r="M32" s="1"/>
      <c r="N32" s="1"/>
      <c r="O32" s="1"/>
      <c r="P32" s="1"/>
      <c r="Q32" s="1"/>
      <c r="R32" s="1"/>
      <c r="S32" s="1"/>
      <c r="T32" s="1"/>
      <c r="U32" s="1"/>
      <c r="V32" s="1"/>
      <c r="W32" s="1"/>
      <c r="X32" s="1"/>
      <c r="Y32" s="1"/>
      <c r="Z32" s="1"/>
    </row>
    <row r="33" ht="13.5" customHeight="1">
      <c r="A33" s="1"/>
      <c r="B33" s="3"/>
      <c r="C33" s="1"/>
      <c r="D33" s="1"/>
      <c r="E33" s="1"/>
      <c r="F33" s="1"/>
      <c r="G33" s="1"/>
      <c r="H33" s="1"/>
      <c r="I33" s="1"/>
      <c r="J33" s="1"/>
      <c r="K33" s="1"/>
      <c r="L33" s="1"/>
      <c r="M33" s="1"/>
      <c r="N33" s="1"/>
      <c r="O33" s="1"/>
      <c r="P33" s="1"/>
      <c r="Q33" s="1"/>
      <c r="R33" s="1"/>
      <c r="S33" s="1"/>
      <c r="T33" s="1"/>
      <c r="U33" s="1"/>
      <c r="V33" s="1"/>
      <c r="W33" s="1"/>
      <c r="X33" s="1"/>
      <c r="Y33" s="1"/>
      <c r="Z33" s="1"/>
    </row>
    <row r="34" ht="13.5" customHeight="1">
      <c r="A34" s="1"/>
      <c r="B34" s="3"/>
      <c r="C34" s="1"/>
      <c r="D34" s="1"/>
      <c r="E34" s="1"/>
      <c r="F34" s="1"/>
      <c r="G34" s="1"/>
      <c r="H34" s="1"/>
      <c r="I34" s="1"/>
      <c r="J34" s="1"/>
      <c r="K34" s="1"/>
      <c r="L34" s="1"/>
      <c r="M34" s="1"/>
      <c r="N34" s="1"/>
      <c r="O34" s="1"/>
      <c r="P34" s="1"/>
      <c r="Q34" s="1"/>
      <c r="R34" s="1"/>
      <c r="S34" s="1"/>
      <c r="T34" s="1"/>
      <c r="U34" s="1"/>
      <c r="V34" s="1"/>
      <c r="W34" s="1"/>
      <c r="X34" s="1"/>
      <c r="Y34" s="1"/>
      <c r="Z34" s="1"/>
    </row>
    <row r="35" ht="13.5" customHeight="1">
      <c r="A35" s="1"/>
      <c r="B35" s="3"/>
      <c r="C35" s="1"/>
      <c r="D35" s="1"/>
      <c r="E35" s="1"/>
      <c r="F35" s="1"/>
      <c r="G35" s="1"/>
      <c r="H35" s="1"/>
      <c r="I35" s="1"/>
      <c r="J35" s="1"/>
      <c r="K35" s="1"/>
      <c r="L35" s="1"/>
      <c r="M35" s="1"/>
      <c r="N35" s="1"/>
      <c r="O35" s="1"/>
      <c r="P35" s="1"/>
      <c r="Q35" s="1"/>
      <c r="R35" s="1"/>
      <c r="S35" s="1"/>
      <c r="T35" s="1"/>
      <c r="U35" s="1"/>
      <c r="V35" s="1"/>
      <c r="W35" s="1"/>
      <c r="X35" s="1"/>
      <c r="Y35" s="1"/>
      <c r="Z35" s="1"/>
    </row>
    <row r="36" ht="13.5" customHeight="1">
      <c r="A36" s="1"/>
      <c r="B36" s="8" t="s">
        <v>8</v>
      </c>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9" t="s">
        <v>9</v>
      </c>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21.75" customHeight="1">
      <c r="A51" s="1"/>
      <c r="B51" s="6" t="s">
        <v>10</v>
      </c>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7" t="s">
        <v>11</v>
      </c>
      <c r="L52" s="10"/>
      <c r="M52" s="1"/>
      <c r="N52" s="1"/>
      <c r="O52" s="1"/>
      <c r="P52" s="1"/>
      <c r="Q52" s="1"/>
      <c r="R52" s="1"/>
      <c r="S52" s="1"/>
      <c r="T52" s="1"/>
      <c r="U52" s="1"/>
      <c r="V52" s="1"/>
      <c r="W52" s="1"/>
      <c r="X52" s="1"/>
      <c r="Y52" s="1"/>
      <c r="Z52" s="1"/>
    </row>
    <row r="53" ht="13.5" customHeight="1">
      <c r="A53" s="1"/>
      <c r="L53" s="10"/>
      <c r="M53" s="1"/>
      <c r="N53" s="1"/>
      <c r="O53" s="1"/>
      <c r="P53" s="1"/>
      <c r="Q53" s="1"/>
      <c r="R53" s="1"/>
      <c r="S53" s="1"/>
      <c r="T53" s="1"/>
      <c r="U53" s="1"/>
      <c r="V53" s="1"/>
      <c r="W53" s="1"/>
      <c r="X53" s="1"/>
      <c r="Y53" s="1"/>
      <c r="Z53" s="1"/>
    </row>
    <row r="54" ht="13.5" customHeight="1">
      <c r="A54" s="1"/>
      <c r="L54" s="1"/>
      <c r="M54" s="1"/>
      <c r="N54" s="1"/>
      <c r="O54" s="1"/>
      <c r="P54" s="1"/>
      <c r="Q54" s="1"/>
      <c r="R54" s="1"/>
      <c r="S54" s="1"/>
      <c r="T54" s="1"/>
      <c r="U54" s="1"/>
      <c r="V54" s="1"/>
      <c r="W54" s="1"/>
      <c r="X54" s="1"/>
      <c r="Y54" s="1"/>
      <c r="Z54" s="1"/>
    </row>
    <row r="55" ht="13.5" customHeight="1">
      <c r="A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7" t="s">
        <v>12</v>
      </c>
      <c r="L57" s="1"/>
      <c r="M57" s="1"/>
      <c r="N57" s="1"/>
      <c r="O57" s="1"/>
      <c r="P57" s="1"/>
      <c r="Q57" s="1"/>
      <c r="R57" s="1"/>
      <c r="S57" s="1"/>
      <c r="T57" s="1"/>
      <c r="U57" s="1"/>
      <c r="V57" s="1"/>
      <c r="W57" s="1"/>
      <c r="X57" s="1"/>
      <c r="Y57" s="1"/>
      <c r="Z57" s="1"/>
    </row>
    <row r="58" ht="13.5" customHeight="1">
      <c r="A58" s="1"/>
      <c r="L58" s="1"/>
      <c r="M58" s="1"/>
      <c r="N58" s="1"/>
      <c r="O58" s="1"/>
      <c r="P58" s="1"/>
      <c r="Q58" s="1"/>
      <c r="R58" s="1"/>
      <c r="S58" s="1"/>
      <c r="T58" s="1"/>
      <c r="U58" s="1"/>
      <c r="V58" s="1"/>
      <c r="W58" s="1"/>
      <c r="X58" s="1"/>
      <c r="Y58" s="1"/>
      <c r="Z58" s="1"/>
    </row>
    <row r="59" ht="13.5" customHeight="1">
      <c r="A59" s="1"/>
      <c r="L59" s="1"/>
      <c r="M59" s="1"/>
      <c r="N59" s="1"/>
      <c r="O59" s="1"/>
      <c r="P59" s="1"/>
      <c r="Q59" s="1"/>
      <c r="R59" s="1"/>
      <c r="S59" s="1"/>
      <c r="T59" s="1"/>
      <c r="U59" s="1"/>
      <c r="V59" s="1"/>
      <c r="W59" s="1"/>
      <c r="X59" s="1"/>
      <c r="Y59" s="1"/>
      <c r="Z59" s="1"/>
    </row>
    <row r="60" ht="13.5" customHeight="1">
      <c r="A60" s="1"/>
      <c r="L60" s="1"/>
      <c r="M60" s="1"/>
      <c r="N60" s="1"/>
      <c r="O60" s="1"/>
      <c r="P60" s="1"/>
      <c r="Q60" s="1"/>
      <c r="R60" s="1"/>
      <c r="S60" s="1"/>
      <c r="T60" s="1"/>
      <c r="U60" s="1"/>
      <c r="V60" s="1"/>
      <c r="W60" s="1"/>
      <c r="X60" s="1"/>
      <c r="Y60" s="1"/>
      <c r="Z60" s="1"/>
    </row>
    <row r="61" ht="13.5" customHeight="1">
      <c r="A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1" t="s">
        <v>13</v>
      </c>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3.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ht="13.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ht="13.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ht="13.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ht="13.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ht="13.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ht="13.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ht="13.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ht="13.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ht="13.5"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ht="13.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sheetData>
  <mergeCells count="5">
    <mergeCell ref="B2:K4"/>
    <mergeCell ref="B6:K12"/>
    <mergeCell ref="B15:K18"/>
    <mergeCell ref="B52:K55"/>
    <mergeCell ref="B57:K61"/>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29"/>
    <col customWidth="1" min="2" max="12" width="10.29"/>
    <col customWidth="1" min="13" max="13" width="6.71"/>
    <col customWidth="1" min="14" max="14" width="8.86"/>
    <col customWidth="1" min="15" max="26" width="8.71"/>
  </cols>
  <sheetData>
    <row r="1" ht="44.25" customHeight="1">
      <c r="A1" s="1"/>
      <c r="B1" s="12" t="s">
        <v>14</v>
      </c>
      <c r="M1" s="1"/>
      <c r="N1" s="1"/>
      <c r="O1" s="1"/>
      <c r="P1" s="1"/>
      <c r="Q1" s="1"/>
      <c r="R1" s="1"/>
      <c r="S1" s="1"/>
      <c r="T1" s="1"/>
      <c r="U1" s="1"/>
      <c r="V1" s="1"/>
      <c r="W1" s="1"/>
      <c r="X1" s="1"/>
      <c r="Y1" s="1"/>
      <c r="Z1" s="1"/>
    </row>
    <row r="2" ht="13.5" customHeight="1">
      <c r="A2" s="1"/>
      <c r="B2" s="1"/>
      <c r="C2" s="1"/>
      <c r="D2" s="1"/>
      <c r="E2" s="1"/>
      <c r="F2" s="1"/>
      <c r="G2" s="1"/>
      <c r="H2" s="1"/>
      <c r="I2" s="1"/>
      <c r="J2" s="1"/>
      <c r="K2" s="1"/>
      <c r="L2" s="1"/>
      <c r="M2" s="1"/>
      <c r="N2" s="13"/>
      <c r="O2" s="1"/>
      <c r="P2" s="1"/>
      <c r="Q2" s="1"/>
      <c r="R2" s="1"/>
      <c r="S2" s="1"/>
      <c r="T2" s="1"/>
      <c r="U2" s="1"/>
      <c r="V2" s="1"/>
      <c r="W2" s="1"/>
      <c r="X2" s="1"/>
      <c r="Y2" s="1"/>
      <c r="Z2" s="1"/>
    </row>
    <row r="3" ht="13.5" customHeight="1">
      <c r="A3" s="1"/>
      <c r="B3" s="1" t="s">
        <v>15</v>
      </c>
      <c r="C3" s="1"/>
      <c r="D3" s="1"/>
      <c r="E3" s="1"/>
      <c r="F3" s="14">
        <v>2024.0</v>
      </c>
      <c r="G3" s="1"/>
      <c r="H3" s="1"/>
      <c r="I3" s="1"/>
      <c r="J3" s="1"/>
      <c r="K3" s="1"/>
      <c r="L3" s="1"/>
      <c r="M3" s="1"/>
      <c r="N3" s="1"/>
      <c r="O3" s="1"/>
      <c r="P3" s="1"/>
      <c r="Q3" s="1"/>
      <c r="R3" s="1"/>
      <c r="S3" s="1"/>
      <c r="T3" s="1"/>
      <c r="U3" s="1"/>
      <c r="V3" s="1"/>
      <c r="W3" s="1"/>
      <c r="X3" s="1"/>
      <c r="Y3" s="1"/>
      <c r="Z3" s="1"/>
    </row>
    <row r="4" ht="13.5" customHeight="1">
      <c r="A4" s="1"/>
      <c r="B4" s="1"/>
      <c r="C4" s="1"/>
      <c r="D4" s="1"/>
      <c r="E4" s="1"/>
      <c r="F4" s="1"/>
      <c r="G4" s="1"/>
      <c r="H4" s="1"/>
      <c r="I4" s="1"/>
      <c r="J4" s="1"/>
      <c r="K4" s="1"/>
      <c r="L4" s="1"/>
      <c r="M4" s="1"/>
      <c r="N4" s="1"/>
      <c r="O4" s="1"/>
      <c r="P4" s="1"/>
      <c r="Q4" s="1"/>
      <c r="R4" s="1"/>
      <c r="S4" s="1"/>
      <c r="T4" s="1"/>
      <c r="U4" s="1"/>
      <c r="V4" s="1"/>
      <c r="W4" s="1"/>
      <c r="X4" s="1"/>
      <c r="Y4" s="1"/>
      <c r="Z4" s="1"/>
    </row>
    <row r="5" ht="14.25" customHeight="1">
      <c r="A5" s="1"/>
      <c r="B5" s="1" t="s">
        <v>16</v>
      </c>
      <c r="C5" s="1"/>
      <c r="D5" s="1"/>
      <c r="E5" s="1"/>
      <c r="F5" s="15" t="s">
        <v>17</v>
      </c>
      <c r="G5" s="16"/>
      <c r="H5" s="16"/>
      <c r="I5" s="16"/>
      <c r="J5" s="16"/>
      <c r="K5" s="16"/>
      <c r="L5" s="17"/>
      <c r="M5" s="1"/>
      <c r="N5" s="1"/>
      <c r="O5" s="1"/>
      <c r="P5" s="1"/>
      <c r="Q5" s="1"/>
      <c r="R5" s="1"/>
      <c r="S5" s="1"/>
      <c r="T5" s="1"/>
      <c r="U5" s="1"/>
      <c r="V5" s="1"/>
      <c r="W5" s="1"/>
      <c r="X5" s="1"/>
      <c r="Y5" s="1"/>
      <c r="Z5" s="1"/>
    </row>
    <row r="6" ht="13.5" customHeight="1">
      <c r="A6" s="1"/>
      <c r="B6" s="1"/>
      <c r="C6" s="1"/>
      <c r="D6" s="1"/>
      <c r="E6" s="1"/>
      <c r="F6" s="1"/>
      <c r="G6" s="1"/>
      <c r="H6" s="1"/>
      <c r="I6" s="1"/>
      <c r="J6" s="1"/>
      <c r="K6" s="1"/>
      <c r="L6" s="1"/>
      <c r="M6" s="1"/>
      <c r="N6" s="1"/>
      <c r="O6" s="1"/>
      <c r="P6" s="1"/>
      <c r="Q6" s="1"/>
      <c r="R6" s="1"/>
      <c r="S6" s="1"/>
      <c r="T6" s="1"/>
      <c r="U6" s="1"/>
      <c r="V6" s="1"/>
      <c r="W6" s="1"/>
      <c r="X6" s="1"/>
      <c r="Y6" s="1"/>
      <c r="Z6" s="1"/>
    </row>
    <row r="7" ht="13.5" customHeight="1">
      <c r="A7" s="1"/>
      <c r="B7" s="13" t="s">
        <v>18</v>
      </c>
      <c r="C7" s="1"/>
      <c r="D7" s="1"/>
      <c r="E7" s="1"/>
      <c r="F7" s="1"/>
      <c r="G7" s="1"/>
      <c r="H7" s="1"/>
      <c r="I7" s="1"/>
      <c r="J7" s="1"/>
      <c r="K7" s="1"/>
      <c r="L7" s="1"/>
      <c r="M7" s="1"/>
      <c r="N7" s="1"/>
      <c r="O7" s="1"/>
      <c r="P7" s="1"/>
      <c r="Q7" s="1"/>
      <c r="R7" s="1"/>
      <c r="S7" s="1"/>
      <c r="T7" s="1"/>
      <c r="U7" s="1"/>
      <c r="V7" s="1"/>
      <c r="W7" s="1"/>
      <c r="X7" s="1"/>
      <c r="Y7" s="1"/>
      <c r="Z7" s="1"/>
    </row>
    <row r="8" ht="13.5" customHeight="1">
      <c r="A8" s="1"/>
      <c r="B8" s="18" t="s">
        <v>19</v>
      </c>
      <c r="C8" s="1"/>
      <c r="D8" s="1"/>
      <c r="E8" s="1"/>
      <c r="F8" s="1"/>
      <c r="G8" s="1"/>
      <c r="H8" s="1"/>
      <c r="I8" s="1"/>
      <c r="J8" s="1"/>
      <c r="K8" s="1"/>
      <c r="L8" s="1"/>
      <c r="M8" s="1"/>
      <c r="N8" s="1"/>
      <c r="O8" s="1"/>
      <c r="P8" s="1"/>
      <c r="Q8" s="1"/>
      <c r="R8" s="1"/>
      <c r="S8" s="1"/>
      <c r="T8" s="1"/>
      <c r="U8" s="1"/>
      <c r="V8" s="1"/>
      <c r="W8" s="1"/>
      <c r="X8" s="1"/>
      <c r="Y8" s="1"/>
      <c r="Z8" s="1"/>
    </row>
    <row r="9" ht="13.5" customHeight="1">
      <c r="A9" s="1"/>
      <c r="B9" s="1"/>
      <c r="C9" s="1"/>
      <c r="D9" s="1"/>
      <c r="E9" s="1"/>
      <c r="F9" s="1"/>
      <c r="G9" s="1"/>
      <c r="H9" s="1"/>
      <c r="I9" s="1"/>
      <c r="J9" s="1"/>
      <c r="K9" s="1"/>
      <c r="L9" s="1"/>
      <c r="M9" s="1"/>
      <c r="N9" s="1"/>
      <c r="O9" s="1"/>
      <c r="P9" s="1"/>
      <c r="Q9" s="1"/>
      <c r="R9" s="1"/>
      <c r="S9" s="1"/>
      <c r="T9" s="1"/>
      <c r="U9" s="1"/>
      <c r="V9" s="1"/>
      <c r="W9" s="1"/>
      <c r="X9" s="1"/>
      <c r="Y9" s="1"/>
      <c r="Z9" s="1"/>
    </row>
    <row r="10" ht="13.5" customHeight="1">
      <c r="A10" s="1"/>
      <c r="B10" s="1" t="s">
        <v>20</v>
      </c>
      <c r="C10" s="1"/>
      <c r="D10" s="1"/>
      <c r="E10" s="19">
        <v>31580.0</v>
      </c>
      <c r="F10" s="17"/>
      <c r="G10" s="1"/>
      <c r="H10" s="1" t="s">
        <v>21</v>
      </c>
      <c r="I10" s="1"/>
      <c r="J10" s="1"/>
      <c r="K10" s="20"/>
      <c r="L10" s="17"/>
      <c r="M10" s="1"/>
      <c r="N10" s="1"/>
      <c r="O10" s="1"/>
      <c r="P10" s="1"/>
      <c r="Q10" s="1"/>
      <c r="R10" s="1"/>
      <c r="S10" s="1"/>
      <c r="T10" s="1"/>
      <c r="U10" s="1"/>
      <c r="V10" s="1"/>
      <c r="W10" s="1"/>
      <c r="X10" s="1"/>
      <c r="Y10" s="1"/>
      <c r="Z10" s="1"/>
    </row>
    <row r="11" ht="13.5" customHeight="1">
      <c r="A11" s="1"/>
      <c r="B11" s="1" t="s">
        <v>22</v>
      </c>
      <c r="C11" s="1"/>
      <c r="D11" s="1"/>
      <c r="E11" s="19"/>
      <c r="F11" s="17"/>
      <c r="G11" s="1"/>
      <c r="H11" s="1" t="s">
        <v>23</v>
      </c>
      <c r="I11" s="1"/>
      <c r="J11" s="1"/>
      <c r="K11" s="20">
        <v>150000.0</v>
      </c>
      <c r="L11" s="17"/>
      <c r="M11" s="1"/>
      <c r="N11" s="1"/>
      <c r="O11" s="1"/>
      <c r="P11" s="1"/>
      <c r="Q11" s="1"/>
      <c r="R11" s="1"/>
      <c r="S11" s="1"/>
      <c r="T11" s="1"/>
      <c r="U11" s="1"/>
      <c r="V11" s="1"/>
      <c r="W11" s="1"/>
      <c r="X11" s="1"/>
      <c r="Y11" s="1"/>
      <c r="Z11" s="1"/>
    </row>
    <row r="12" ht="13.5" customHeight="1">
      <c r="A12" s="1"/>
      <c r="B12" s="1" t="s">
        <v>24</v>
      </c>
      <c r="C12" s="1"/>
      <c r="D12" s="1"/>
      <c r="E12" s="19">
        <v>2104.0</v>
      </c>
      <c r="F12" s="17"/>
      <c r="G12" s="1"/>
      <c r="H12" s="1" t="s">
        <v>25</v>
      </c>
      <c r="I12" s="1"/>
      <c r="J12" s="1"/>
      <c r="K12" s="20">
        <v>163684.0</v>
      </c>
      <c r="L12" s="17"/>
      <c r="M12" s="1"/>
      <c r="N12" s="1"/>
      <c r="O12" s="1"/>
      <c r="P12" s="1"/>
      <c r="Q12" s="1"/>
      <c r="R12" s="1"/>
      <c r="S12" s="1"/>
      <c r="T12" s="1"/>
      <c r="U12" s="1"/>
      <c r="V12" s="1"/>
      <c r="W12" s="1"/>
      <c r="X12" s="1"/>
      <c r="Y12" s="1"/>
      <c r="Z12" s="1"/>
    </row>
    <row r="13" ht="13.5" customHeight="1">
      <c r="A13" s="1"/>
      <c r="B13" s="1" t="s">
        <v>26</v>
      </c>
      <c r="C13" s="1"/>
      <c r="D13" s="1"/>
      <c r="E13" s="19">
        <v>300000.0</v>
      </c>
      <c r="F13" s="17"/>
      <c r="G13" s="1"/>
      <c r="H13" s="1"/>
      <c r="I13" s="1"/>
      <c r="J13" s="1"/>
      <c r="K13" s="1"/>
      <c r="L13" s="1"/>
      <c r="M13" s="1"/>
      <c r="N13" s="1"/>
      <c r="O13" s="1"/>
      <c r="P13" s="1"/>
      <c r="Q13" s="1"/>
      <c r="R13" s="1"/>
      <c r="S13" s="1"/>
      <c r="T13" s="1"/>
      <c r="U13" s="1"/>
      <c r="V13" s="1"/>
      <c r="W13" s="1"/>
      <c r="X13" s="1"/>
      <c r="Y13" s="1"/>
      <c r="Z13" s="1"/>
    </row>
    <row r="14" ht="13.5" customHeight="1">
      <c r="A14" s="1"/>
      <c r="B14" s="1" t="s">
        <v>27</v>
      </c>
      <c r="C14" s="1"/>
      <c r="D14" s="1"/>
      <c r="E14" s="19">
        <v>-20000.0</v>
      </c>
      <c r="F14" s="17"/>
      <c r="G14" s="1"/>
      <c r="H14" s="1"/>
      <c r="I14" s="1"/>
      <c r="J14" s="1"/>
      <c r="K14" s="1"/>
      <c r="L14" s="1"/>
      <c r="M14" s="1"/>
      <c r="N14" s="1"/>
      <c r="O14" s="1"/>
      <c r="P14" s="1"/>
      <c r="Q14" s="1"/>
      <c r="R14" s="1"/>
      <c r="S14" s="1"/>
      <c r="T14" s="1"/>
      <c r="U14" s="1"/>
      <c r="V14" s="1"/>
      <c r="W14" s="1"/>
      <c r="X14" s="1"/>
      <c r="Y14" s="1"/>
      <c r="Z14" s="1"/>
    </row>
    <row r="15" ht="13.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3.5" customHeight="1">
      <c r="A16" s="1"/>
      <c r="B16" s="13" t="s">
        <v>28</v>
      </c>
      <c r="C16" s="1"/>
      <c r="D16" s="1"/>
      <c r="E16" s="21">
        <f>SUM(E10:F14)</f>
        <v>313684</v>
      </c>
      <c r="G16" s="1"/>
      <c r="H16" s="13" t="s">
        <v>29</v>
      </c>
      <c r="I16" s="1"/>
      <c r="J16" s="1"/>
      <c r="K16" s="22">
        <f>SUM(K10:L12)</f>
        <v>313684</v>
      </c>
      <c r="M16" s="1"/>
      <c r="N16" s="1"/>
      <c r="O16" s="1"/>
      <c r="P16" s="1"/>
      <c r="Q16" s="1"/>
      <c r="R16" s="1"/>
      <c r="S16" s="1"/>
      <c r="T16" s="1"/>
      <c r="U16" s="1"/>
      <c r="V16" s="1"/>
      <c r="W16" s="1"/>
      <c r="X16" s="1"/>
      <c r="Y16" s="1"/>
      <c r="Z16" s="1"/>
    </row>
    <row r="17" ht="13.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3.5" customHeight="1">
      <c r="A18" s="1"/>
      <c r="B18" s="1" t="s">
        <v>30</v>
      </c>
      <c r="C18" s="13" t="str">
        <f>IF(E16=K16,"Balanced","Not Balanced. Please check the amounts again.")</f>
        <v>Balanced</v>
      </c>
      <c r="D18" s="1"/>
      <c r="E18" s="1"/>
      <c r="F18" s="1"/>
      <c r="G18" s="1"/>
      <c r="H18" s="1" t="s">
        <v>31</v>
      </c>
      <c r="I18" s="1"/>
      <c r="J18" s="1"/>
      <c r="K18" s="23">
        <v>0.3</v>
      </c>
      <c r="L18" s="1"/>
      <c r="M18" s="1"/>
      <c r="N18" s="1"/>
      <c r="O18" s="1"/>
      <c r="P18" s="1"/>
      <c r="Q18" s="1"/>
      <c r="R18" s="1"/>
      <c r="S18" s="1"/>
      <c r="T18" s="1"/>
      <c r="U18" s="1"/>
      <c r="V18" s="1"/>
      <c r="W18" s="1"/>
      <c r="X18" s="1"/>
      <c r="Y18" s="1"/>
      <c r="Z18" s="1"/>
    </row>
    <row r="19" ht="13.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3.5" customHeight="1">
      <c r="A20" s="1"/>
      <c r="B20" s="24" t="s">
        <v>32</v>
      </c>
      <c r="C20" s="25"/>
      <c r="D20" s="25"/>
      <c r="E20" s="25"/>
      <c r="F20" s="25"/>
      <c r="G20" s="25"/>
      <c r="H20" s="25"/>
      <c r="I20" s="25"/>
      <c r="J20" s="25"/>
      <c r="K20" s="25"/>
      <c r="L20" s="26"/>
      <c r="M20" s="1"/>
      <c r="N20" s="1"/>
      <c r="O20" s="1"/>
      <c r="P20" s="1"/>
      <c r="Q20" s="1"/>
      <c r="R20" s="1"/>
      <c r="S20" s="1"/>
      <c r="T20" s="1"/>
      <c r="U20" s="1"/>
      <c r="V20" s="1"/>
      <c r="W20" s="1"/>
      <c r="X20" s="1"/>
      <c r="Y20" s="1"/>
      <c r="Z20" s="1"/>
    </row>
    <row r="21" ht="13.5" customHeight="1">
      <c r="A21" s="1"/>
      <c r="B21" s="1"/>
      <c r="C21" s="1"/>
      <c r="D21" s="1"/>
      <c r="E21" s="1"/>
      <c r="F21" s="1"/>
      <c r="G21" s="1"/>
      <c r="H21" s="27" t="s">
        <v>33</v>
      </c>
      <c r="I21" s="27" t="s">
        <v>34</v>
      </c>
      <c r="J21" s="27" t="s">
        <v>35</v>
      </c>
      <c r="K21" s="27" t="s">
        <v>36</v>
      </c>
      <c r="L21" s="27" t="s">
        <v>37</v>
      </c>
      <c r="M21" s="1"/>
      <c r="N21" s="1"/>
      <c r="O21" s="1"/>
      <c r="P21" s="1"/>
      <c r="Q21" s="1"/>
      <c r="R21" s="1"/>
      <c r="S21" s="1"/>
      <c r="T21" s="1"/>
      <c r="U21" s="1"/>
      <c r="V21" s="1"/>
      <c r="W21" s="1"/>
      <c r="X21" s="1"/>
      <c r="Y21" s="1"/>
      <c r="Z21" s="1"/>
    </row>
    <row r="22" ht="13.5" customHeight="1">
      <c r="A22" s="1"/>
      <c r="B22" s="1" t="s">
        <v>38</v>
      </c>
      <c r="C22" s="1"/>
      <c r="D22" s="1"/>
      <c r="E22" s="1"/>
      <c r="F22" s="1"/>
      <c r="G22" s="1"/>
      <c r="H22" s="28">
        <v>8000.0</v>
      </c>
      <c r="I22" s="28">
        <v>10000.0</v>
      </c>
      <c r="J22" s="28">
        <v>15000.0</v>
      </c>
      <c r="K22" s="28">
        <v>12000.0</v>
      </c>
      <c r="L22" s="28">
        <v>11000.0</v>
      </c>
      <c r="M22" s="1"/>
      <c r="N22" s="1"/>
      <c r="O22" s="1"/>
      <c r="P22" s="1"/>
      <c r="Q22" s="1"/>
      <c r="R22" s="1"/>
      <c r="S22" s="1"/>
      <c r="T22" s="1"/>
      <c r="U22" s="1"/>
      <c r="V22" s="1"/>
      <c r="W22" s="1"/>
      <c r="X22" s="1"/>
      <c r="Y22" s="1"/>
      <c r="Z22" s="1"/>
    </row>
    <row r="23" ht="13.5" customHeight="1">
      <c r="A23" s="1"/>
      <c r="B23" s="29" t="s">
        <v>39</v>
      </c>
      <c r="H23" s="1"/>
      <c r="I23" s="1"/>
      <c r="J23" s="1"/>
      <c r="K23" s="1"/>
      <c r="L23" s="1"/>
      <c r="M23" s="1"/>
      <c r="N23" s="1"/>
      <c r="O23" s="1"/>
      <c r="P23" s="1"/>
      <c r="Q23" s="1"/>
      <c r="R23" s="1"/>
      <c r="S23" s="1"/>
      <c r="T23" s="1"/>
      <c r="U23" s="1"/>
      <c r="V23" s="1"/>
      <c r="W23" s="1"/>
      <c r="X23" s="1"/>
      <c r="Y23" s="1"/>
      <c r="Z23" s="1"/>
    </row>
    <row r="24" ht="13.5" customHeight="1">
      <c r="A24" s="1"/>
      <c r="H24" s="1"/>
      <c r="I24" s="1"/>
      <c r="J24" s="1"/>
      <c r="K24" s="1"/>
      <c r="L24" s="1"/>
      <c r="M24" s="1"/>
      <c r="N24" s="1"/>
      <c r="O24" s="1"/>
      <c r="P24" s="1"/>
      <c r="Q24" s="1"/>
      <c r="R24" s="1"/>
      <c r="S24" s="1"/>
      <c r="T24" s="1"/>
      <c r="U24" s="1"/>
      <c r="V24" s="1"/>
      <c r="W24" s="1"/>
      <c r="X24" s="1"/>
      <c r="Y24" s="1"/>
      <c r="Z24" s="1"/>
    </row>
    <row r="25" ht="13.5" customHeight="1">
      <c r="A25" s="1"/>
      <c r="H25" s="1"/>
      <c r="I25" s="1"/>
      <c r="J25" s="1"/>
      <c r="K25" s="1"/>
      <c r="L25" s="1"/>
      <c r="M25" s="1"/>
      <c r="N25" s="1"/>
      <c r="O25" s="1"/>
      <c r="P25" s="1"/>
      <c r="Q25" s="1"/>
      <c r="R25" s="1"/>
      <c r="S25" s="1"/>
      <c r="T25" s="1"/>
      <c r="U25" s="1"/>
      <c r="V25" s="1"/>
      <c r="W25" s="1"/>
      <c r="X25" s="1"/>
      <c r="Y25" s="1"/>
      <c r="Z25" s="1"/>
    </row>
    <row r="26" ht="13.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3.5" customHeight="1">
      <c r="A27" s="1"/>
      <c r="B27" s="1" t="s">
        <v>40</v>
      </c>
      <c r="C27" s="1"/>
      <c r="D27" s="1"/>
      <c r="E27" s="1"/>
      <c r="F27" s="1"/>
      <c r="G27" s="1"/>
      <c r="H27" s="30">
        <v>12.0</v>
      </c>
      <c r="I27" s="1"/>
      <c r="J27" s="1"/>
      <c r="K27" s="1"/>
      <c r="L27" s="1"/>
      <c r="M27" s="1"/>
      <c r="N27" s="1"/>
      <c r="O27" s="1"/>
      <c r="P27" s="1"/>
      <c r="Q27" s="1"/>
      <c r="R27" s="1"/>
      <c r="S27" s="1"/>
      <c r="T27" s="1"/>
      <c r="U27" s="1"/>
      <c r="V27" s="1"/>
      <c r="W27" s="1"/>
      <c r="X27" s="1"/>
      <c r="Y27" s="1"/>
      <c r="Z27" s="1"/>
    </row>
    <row r="28" ht="13.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3.5" customHeight="1">
      <c r="A29" s="1"/>
      <c r="B29" s="31" t="s">
        <v>41</v>
      </c>
      <c r="C29" s="31"/>
      <c r="D29" s="31"/>
      <c r="E29" s="31"/>
      <c r="F29" s="31"/>
      <c r="G29" s="31"/>
      <c r="H29" s="31"/>
      <c r="I29" s="31"/>
      <c r="J29" s="31"/>
      <c r="K29" s="31"/>
      <c r="L29" s="31"/>
      <c r="M29" s="1"/>
      <c r="N29" s="1"/>
      <c r="O29" s="1"/>
      <c r="P29" s="1"/>
      <c r="Q29" s="1"/>
      <c r="R29" s="1"/>
      <c r="S29" s="1"/>
      <c r="T29" s="1"/>
      <c r="U29" s="1"/>
      <c r="V29" s="1"/>
      <c r="W29" s="1"/>
      <c r="X29" s="1"/>
      <c r="Y29" s="1"/>
      <c r="Z29" s="1"/>
    </row>
    <row r="30" ht="13.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3.5" customHeight="1">
      <c r="A31" s="1"/>
      <c r="B31" s="1" t="s">
        <v>42</v>
      </c>
      <c r="C31" s="1"/>
      <c r="D31" s="1"/>
      <c r="E31" s="1"/>
      <c r="F31" s="1"/>
      <c r="G31" s="1"/>
      <c r="H31" s="13">
        <f>E12/H33</f>
        <v>400</v>
      </c>
      <c r="I31" s="1"/>
      <c r="J31" s="1"/>
      <c r="K31" s="1"/>
      <c r="L31" s="1"/>
      <c r="M31" s="1"/>
      <c r="N31" s="1"/>
      <c r="O31" s="1"/>
      <c r="P31" s="1"/>
      <c r="Q31" s="1"/>
      <c r="R31" s="1"/>
      <c r="S31" s="1"/>
      <c r="T31" s="1"/>
      <c r="U31" s="1"/>
      <c r="V31" s="1"/>
      <c r="W31" s="1"/>
      <c r="X31" s="1"/>
      <c r="Y31" s="1"/>
      <c r="Z31" s="1"/>
    </row>
    <row r="32"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3.5" customHeight="1">
      <c r="A33" s="1"/>
      <c r="B33" s="1" t="s">
        <v>43</v>
      </c>
      <c r="C33" s="1"/>
      <c r="D33" s="1"/>
      <c r="E33" s="1"/>
      <c r="F33" s="1"/>
      <c r="G33" s="1"/>
      <c r="H33" s="32">
        <v>5.26</v>
      </c>
      <c r="I33" s="1"/>
      <c r="J33" s="1"/>
      <c r="K33" s="1"/>
      <c r="L33" s="1"/>
      <c r="M33" s="1"/>
      <c r="N33" s="1"/>
      <c r="O33" s="1"/>
      <c r="P33" s="1"/>
      <c r="Q33" s="1"/>
      <c r="R33" s="1"/>
      <c r="S33" s="1"/>
      <c r="T33" s="1"/>
      <c r="U33" s="1"/>
      <c r="V33" s="1"/>
      <c r="W33" s="1"/>
      <c r="X33" s="1"/>
      <c r="Y33" s="1"/>
      <c r="Z33" s="1"/>
    </row>
    <row r="34"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3.5" customHeight="1">
      <c r="A35" s="1"/>
      <c r="B35" s="33" t="s">
        <v>44</v>
      </c>
      <c r="G35" s="1"/>
      <c r="H35" s="34">
        <v>0.05</v>
      </c>
      <c r="I35" s="1"/>
      <c r="J35" s="1"/>
      <c r="K35" s="1"/>
      <c r="L35" s="1"/>
      <c r="M35" s="1"/>
      <c r="N35" s="1"/>
      <c r="O35" s="1"/>
      <c r="P35" s="1"/>
      <c r="Q35" s="1"/>
      <c r="R35" s="1"/>
      <c r="S35" s="1"/>
      <c r="T35" s="1"/>
      <c r="U35" s="1"/>
      <c r="V35" s="1"/>
      <c r="W35" s="1"/>
      <c r="X35" s="1"/>
      <c r="Y35" s="1"/>
      <c r="Z35" s="1"/>
    </row>
    <row r="36" ht="13.5" customHeight="1">
      <c r="A36" s="1"/>
      <c r="G36" s="1"/>
      <c r="H36" s="35"/>
      <c r="I36" s="1"/>
      <c r="J36" s="1"/>
      <c r="K36" s="1"/>
      <c r="L36" s="1"/>
      <c r="M36" s="1"/>
      <c r="N36" s="1"/>
      <c r="O36" s="1"/>
      <c r="P36" s="1"/>
      <c r="Q36" s="1"/>
      <c r="R36" s="1"/>
      <c r="S36" s="1"/>
      <c r="T36" s="1"/>
      <c r="U36" s="1"/>
      <c r="V36" s="1"/>
      <c r="W36" s="1"/>
      <c r="X36" s="1"/>
      <c r="Y36" s="1"/>
      <c r="Z36" s="1"/>
    </row>
    <row r="37" ht="13.5" customHeight="1">
      <c r="A37" s="1"/>
      <c r="B37" s="36"/>
      <c r="C37" s="36"/>
      <c r="D37" s="36"/>
      <c r="E37" s="36"/>
      <c r="F37" s="36"/>
      <c r="G37" s="1"/>
      <c r="H37" s="1"/>
      <c r="I37" s="1"/>
      <c r="J37" s="1"/>
      <c r="K37" s="1"/>
      <c r="L37" s="1"/>
      <c r="M37" s="1"/>
      <c r="N37" s="1"/>
      <c r="O37" s="1"/>
      <c r="P37" s="1"/>
      <c r="Q37" s="1"/>
      <c r="R37" s="1"/>
      <c r="S37" s="1"/>
      <c r="T37" s="1"/>
      <c r="U37" s="1"/>
      <c r="V37" s="1"/>
      <c r="W37" s="1"/>
      <c r="X37" s="1"/>
      <c r="Y37" s="1"/>
      <c r="Z37" s="1"/>
    </row>
    <row r="38" ht="13.5" customHeight="1">
      <c r="A38" s="1"/>
      <c r="B38" s="37" t="s">
        <v>45</v>
      </c>
      <c r="C38" s="37"/>
      <c r="D38" s="37"/>
      <c r="E38" s="37"/>
      <c r="F38" s="37"/>
      <c r="G38" s="38"/>
      <c r="H38" s="38"/>
      <c r="I38" s="38"/>
      <c r="J38" s="38"/>
      <c r="K38" s="38"/>
      <c r="L38" s="38"/>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 t="s">
        <v>46</v>
      </c>
      <c r="C40" s="1"/>
      <c r="D40" s="1"/>
      <c r="E40" s="1"/>
      <c r="F40" s="1"/>
      <c r="G40" s="1"/>
      <c r="H40" s="23">
        <v>0.2</v>
      </c>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t="s">
        <v>47</v>
      </c>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t="s">
        <v>48</v>
      </c>
      <c r="C43" s="1"/>
      <c r="D43" s="1"/>
      <c r="E43" s="1"/>
      <c r="F43" s="1"/>
      <c r="G43" s="1"/>
      <c r="H43" s="23">
        <v>0.7</v>
      </c>
      <c r="I43" s="1"/>
      <c r="J43" s="1"/>
      <c r="K43" s="1"/>
      <c r="L43" s="1"/>
      <c r="M43" s="1"/>
      <c r="N43" s="1"/>
      <c r="O43" s="1"/>
      <c r="P43" s="1"/>
      <c r="Q43" s="1"/>
      <c r="R43" s="1"/>
      <c r="S43" s="1"/>
      <c r="T43" s="1"/>
      <c r="U43" s="1"/>
      <c r="V43" s="1"/>
      <c r="W43" s="1"/>
      <c r="X43" s="1"/>
      <c r="Y43" s="1"/>
      <c r="Z43" s="1"/>
    </row>
    <row r="44" ht="13.5" customHeight="1">
      <c r="A44" s="1"/>
      <c r="B44" s="1" t="s">
        <v>49</v>
      </c>
      <c r="C44" s="1"/>
      <c r="D44" s="1"/>
      <c r="E44" s="1"/>
      <c r="F44" s="1"/>
      <c r="G44" s="1"/>
      <c r="H44" s="23">
        <v>0.3</v>
      </c>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39"/>
      <c r="I45" s="1"/>
      <c r="J45" s="1"/>
      <c r="K45" s="1"/>
      <c r="L45" s="1"/>
      <c r="M45" s="1"/>
      <c r="N45" s="1"/>
      <c r="O45" s="1"/>
      <c r="P45" s="1"/>
      <c r="Q45" s="1"/>
      <c r="R45" s="1"/>
      <c r="S45" s="1"/>
      <c r="T45" s="1"/>
      <c r="U45" s="1"/>
      <c r="V45" s="1"/>
      <c r="W45" s="1"/>
      <c r="X45" s="1"/>
      <c r="Y45" s="1"/>
      <c r="Z45" s="1"/>
    </row>
    <row r="46" ht="13.5" customHeight="1">
      <c r="A46" s="1"/>
      <c r="B46" s="1" t="s">
        <v>50</v>
      </c>
      <c r="C46" s="1"/>
      <c r="D46" s="1"/>
      <c r="E46" s="1"/>
      <c r="F46" s="1"/>
      <c r="G46" s="1"/>
      <c r="H46" s="23">
        <v>0.3</v>
      </c>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39"/>
      <c r="I47" s="1"/>
      <c r="J47" s="1"/>
      <c r="K47" s="1"/>
      <c r="L47" s="1"/>
      <c r="M47" s="1"/>
      <c r="N47" s="1"/>
      <c r="O47" s="1"/>
      <c r="P47" s="1"/>
      <c r="Q47" s="1"/>
      <c r="R47" s="1"/>
      <c r="S47" s="1"/>
      <c r="T47" s="1"/>
      <c r="U47" s="1"/>
      <c r="V47" s="1"/>
      <c r="W47" s="1"/>
      <c r="X47" s="1"/>
      <c r="Y47" s="1"/>
      <c r="Z47" s="1"/>
    </row>
    <row r="48" ht="13.5" customHeight="1">
      <c r="A48" s="1"/>
      <c r="B48" s="1" t="s">
        <v>51</v>
      </c>
      <c r="C48" s="1"/>
      <c r="D48" s="1"/>
      <c r="E48" s="1"/>
      <c r="F48" s="1"/>
      <c r="G48" s="1"/>
      <c r="H48" s="39"/>
      <c r="I48" s="1"/>
      <c r="J48" s="1"/>
      <c r="K48" s="1"/>
      <c r="L48" s="1"/>
      <c r="M48" s="1"/>
      <c r="N48" s="1"/>
      <c r="O48" s="1"/>
      <c r="P48" s="1"/>
      <c r="Q48" s="1"/>
      <c r="R48" s="1"/>
      <c r="S48" s="1"/>
      <c r="T48" s="1"/>
      <c r="U48" s="1"/>
      <c r="V48" s="1"/>
      <c r="W48" s="1"/>
      <c r="X48" s="1"/>
      <c r="Y48" s="1"/>
      <c r="Z48" s="1"/>
    </row>
    <row r="49" ht="13.5" customHeight="1">
      <c r="A49" s="1"/>
      <c r="B49" s="1" t="s">
        <v>52</v>
      </c>
      <c r="C49" s="1"/>
      <c r="D49" s="1"/>
      <c r="E49" s="1"/>
      <c r="F49" s="1"/>
      <c r="G49" s="1"/>
      <c r="H49" s="23">
        <v>0.6</v>
      </c>
      <c r="I49" s="1"/>
      <c r="J49" s="1"/>
      <c r="K49" s="1"/>
      <c r="L49" s="1"/>
      <c r="M49" s="1"/>
      <c r="N49" s="1"/>
      <c r="O49" s="1"/>
      <c r="P49" s="1"/>
      <c r="Q49" s="1"/>
      <c r="R49" s="1"/>
      <c r="S49" s="1"/>
      <c r="T49" s="1"/>
      <c r="U49" s="1"/>
      <c r="V49" s="1"/>
      <c r="W49" s="1"/>
      <c r="X49" s="1"/>
      <c r="Y49" s="1"/>
      <c r="Z49" s="1"/>
    </row>
    <row r="50" ht="13.5" customHeight="1">
      <c r="A50" s="1"/>
      <c r="B50" s="1" t="s">
        <v>53</v>
      </c>
      <c r="C50" s="1"/>
      <c r="D50" s="1"/>
      <c r="E50" s="1"/>
      <c r="F50" s="1"/>
      <c r="G50" s="1"/>
      <c r="H50" s="23">
        <v>0.4</v>
      </c>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40" t="s">
        <v>54</v>
      </c>
      <c r="C52" s="41"/>
      <c r="D52" s="41"/>
      <c r="E52" s="41"/>
      <c r="F52" s="41"/>
      <c r="G52" s="41"/>
      <c r="H52" s="41"/>
      <c r="I52" s="41"/>
      <c r="J52" s="41"/>
      <c r="K52" s="41"/>
      <c r="L52" s="4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t="s">
        <v>55</v>
      </c>
      <c r="C54" s="1"/>
      <c r="D54" s="1"/>
      <c r="E54" s="1"/>
      <c r="F54" s="1"/>
      <c r="G54" s="1"/>
      <c r="H54" s="30">
        <v>10000.0</v>
      </c>
      <c r="I54" s="1"/>
      <c r="J54" s="42" t="s">
        <v>56</v>
      </c>
      <c r="M54" s="1"/>
      <c r="N54" s="1"/>
      <c r="O54" s="1"/>
      <c r="P54" s="1"/>
      <c r="Q54" s="1"/>
      <c r="R54" s="1"/>
      <c r="S54" s="1"/>
      <c r="T54" s="1"/>
      <c r="U54" s="1"/>
      <c r="V54" s="1"/>
      <c r="W54" s="1"/>
      <c r="X54" s="1"/>
      <c r="Y54" s="1"/>
      <c r="Z54" s="1"/>
    </row>
    <row r="55" ht="13.5" customHeight="1">
      <c r="A55" s="1"/>
      <c r="B55" s="43"/>
      <c r="C55" s="1"/>
      <c r="D55" s="1"/>
      <c r="E55" s="1"/>
      <c r="F55" s="1"/>
      <c r="G55" s="1"/>
      <c r="H55" s="44"/>
      <c r="I55" s="1"/>
      <c r="M55" s="1"/>
      <c r="N55" s="1"/>
      <c r="O55" s="1"/>
      <c r="P55" s="1"/>
      <c r="Q55" s="1"/>
      <c r="R55" s="1"/>
      <c r="S55" s="1"/>
      <c r="T55" s="1"/>
      <c r="U55" s="1"/>
      <c r="V55" s="1"/>
      <c r="W55" s="1"/>
      <c r="X55" s="1"/>
      <c r="Y55" s="1"/>
      <c r="Z55" s="1"/>
    </row>
    <row r="56" ht="13.5" customHeight="1">
      <c r="A56" s="1"/>
      <c r="B56" s="1" t="s">
        <v>57</v>
      </c>
      <c r="C56" s="1"/>
      <c r="D56" s="1"/>
      <c r="E56" s="1"/>
      <c r="F56" s="1"/>
      <c r="G56" s="1"/>
      <c r="H56" s="30">
        <v>800.0</v>
      </c>
      <c r="I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t="s">
        <v>58</v>
      </c>
      <c r="C58" s="1"/>
      <c r="D58" s="1"/>
      <c r="E58" s="1"/>
      <c r="F58" s="1"/>
      <c r="G58" s="1"/>
      <c r="H58" s="30">
        <v>2000.0</v>
      </c>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t="s">
        <v>59</v>
      </c>
      <c r="C60" s="1"/>
      <c r="D60" s="1"/>
      <c r="E60" s="1"/>
      <c r="F60" s="1"/>
      <c r="G60" s="1"/>
      <c r="H60" s="30">
        <v>200.0</v>
      </c>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7">
    <mergeCell ref="B1:L1"/>
    <mergeCell ref="F5:L5"/>
    <mergeCell ref="E10:F10"/>
    <mergeCell ref="K10:L10"/>
    <mergeCell ref="E11:F11"/>
    <mergeCell ref="K11:L11"/>
    <mergeCell ref="K12:L12"/>
    <mergeCell ref="B35:F36"/>
    <mergeCell ref="H35:H36"/>
    <mergeCell ref="J54:L56"/>
    <mergeCell ref="E12:F12"/>
    <mergeCell ref="E13:F13"/>
    <mergeCell ref="E14:F14"/>
    <mergeCell ref="E16:F16"/>
    <mergeCell ref="K16:L16"/>
    <mergeCell ref="B20:L20"/>
    <mergeCell ref="B23:G25"/>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48135"/>
    <pageSetUpPr/>
  </sheetPr>
  <sheetViews>
    <sheetView showGridLines="0" workbookViewId="0"/>
  </sheetViews>
  <sheetFormatPr customHeight="1" defaultColWidth="14.43" defaultRowHeight="15.0"/>
  <cols>
    <col customWidth="1" min="1" max="1" width="10.29"/>
    <col customWidth="1" min="2" max="8" width="12.71"/>
    <col customWidth="1" min="9" max="26" width="8.71"/>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13.5" customHeight="1">
      <c r="A2" s="1"/>
      <c r="B2" s="45" t="str">
        <f>Assumptions!$F$5</f>
        <v>Fit Small Business</v>
      </c>
      <c r="I2" s="1"/>
      <c r="J2" s="1"/>
      <c r="K2" s="1"/>
      <c r="L2" s="1"/>
      <c r="M2" s="1"/>
      <c r="N2" s="1"/>
      <c r="O2" s="1"/>
      <c r="P2" s="1"/>
      <c r="Q2" s="1"/>
      <c r="R2" s="1"/>
      <c r="S2" s="1"/>
      <c r="T2" s="1"/>
      <c r="U2" s="1"/>
      <c r="V2" s="1"/>
      <c r="W2" s="1"/>
      <c r="X2" s="1"/>
      <c r="Y2" s="1"/>
      <c r="Z2" s="1"/>
    </row>
    <row r="3" ht="13.5" customHeight="1">
      <c r="A3" s="1"/>
      <c r="B3" s="45" t="s">
        <v>60</v>
      </c>
      <c r="I3" s="1"/>
      <c r="J3" s="1"/>
      <c r="K3" s="1"/>
      <c r="L3" s="1"/>
      <c r="M3" s="1"/>
      <c r="N3" s="1"/>
      <c r="O3" s="1"/>
      <c r="P3" s="1"/>
      <c r="Q3" s="1"/>
      <c r="R3" s="1"/>
      <c r="S3" s="1"/>
      <c r="T3" s="1"/>
      <c r="U3" s="1"/>
      <c r="V3" s="1"/>
      <c r="W3" s="1"/>
      <c r="X3" s="1"/>
      <c r="Y3" s="1"/>
      <c r="Z3" s="1"/>
    </row>
    <row r="4" ht="13.5" customHeight="1">
      <c r="A4" s="1"/>
      <c r="B4" s="45" t="str">
        <f>"For Fiscal Year "&amp;Assumptions!$F$3</f>
        <v>For Fiscal Year 2024</v>
      </c>
      <c r="I4" s="1"/>
      <c r="J4" s="1"/>
      <c r="K4" s="1"/>
      <c r="L4" s="1"/>
      <c r="M4" s="1"/>
      <c r="N4" s="1"/>
      <c r="O4" s="1"/>
      <c r="P4" s="1"/>
      <c r="Q4" s="1"/>
      <c r="R4" s="1"/>
      <c r="S4" s="1"/>
      <c r="T4" s="1"/>
      <c r="U4" s="1"/>
      <c r="V4" s="1"/>
      <c r="W4" s="1"/>
      <c r="X4" s="1"/>
      <c r="Y4" s="1"/>
      <c r="Z4" s="1"/>
    </row>
    <row r="5" ht="13.5" customHeight="1">
      <c r="A5" s="1"/>
      <c r="B5" s="45"/>
      <c r="C5" s="45"/>
      <c r="D5" s="45"/>
      <c r="E5" s="45"/>
      <c r="F5" s="45"/>
      <c r="G5" s="45"/>
      <c r="H5" s="45"/>
      <c r="I5" s="1"/>
      <c r="J5" s="1"/>
      <c r="K5" s="1"/>
      <c r="L5" s="1"/>
      <c r="M5" s="1"/>
      <c r="N5" s="1"/>
      <c r="O5" s="1"/>
      <c r="P5" s="1"/>
      <c r="Q5" s="1"/>
      <c r="R5" s="1"/>
      <c r="S5" s="1"/>
      <c r="T5" s="1"/>
      <c r="U5" s="1"/>
      <c r="V5" s="1"/>
      <c r="W5" s="1"/>
      <c r="X5" s="1"/>
      <c r="Y5" s="1"/>
      <c r="Z5" s="1"/>
    </row>
    <row r="6" ht="13.5" customHeight="1">
      <c r="A6" s="1"/>
      <c r="B6" s="1"/>
      <c r="C6" s="1"/>
      <c r="D6" s="45" t="s">
        <v>33</v>
      </c>
      <c r="E6" s="45" t="s">
        <v>34</v>
      </c>
      <c r="F6" s="45" t="s">
        <v>35</v>
      </c>
      <c r="G6" s="45" t="s">
        <v>36</v>
      </c>
      <c r="H6" s="45" t="s">
        <v>61</v>
      </c>
      <c r="I6" s="1"/>
      <c r="J6" s="1"/>
      <c r="K6" s="1"/>
      <c r="L6" s="1"/>
      <c r="M6" s="1"/>
      <c r="N6" s="1"/>
      <c r="O6" s="1"/>
      <c r="P6" s="1"/>
      <c r="Q6" s="1"/>
      <c r="R6" s="1"/>
      <c r="S6" s="1"/>
      <c r="T6" s="1"/>
      <c r="U6" s="1"/>
      <c r="V6" s="1"/>
      <c r="W6" s="1"/>
      <c r="X6" s="1"/>
      <c r="Y6" s="1"/>
      <c r="Z6" s="1"/>
    </row>
    <row r="7" ht="13.5" customHeight="1">
      <c r="A7" s="1"/>
      <c r="B7" s="1" t="s">
        <v>62</v>
      </c>
      <c r="C7" s="1"/>
      <c r="D7" s="46">
        <f>Assumptions!H22</f>
        <v>8000</v>
      </c>
      <c r="E7" s="46">
        <f>Assumptions!I22</f>
        <v>10000</v>
      </c>
      <c r="F7" s="46">
        <f>Assumptions!J22</f>
        <v>15000</v>
      </c>
      <c r="G7" s="46">
        <f>Assumptions!K22</f>
        <v>12000</v>
      </c>
      <c r="H7" s="46">
        <f>SUM(D7:G7)</f>
        <v>45000</v>
      </c>
      <c r="I7" s="1"/>
      <c r="J7" s="1"/>
      <c r="K7" s="1"/>
      <c r="L7" s="1"/>
      <c r="M7" s="1"/>
      <c r="N7" s="1"/>
      <c r="O7" s="1"/>
      <c r="P7" s="1"/>
      <c r="Q7" s="1"/>
      <c r="R7" s="1"/>
      <c r="S7" s="1"/>
      <c r="T7" s="1"/>
      <c r="U7" s="1"/>
      <c r="V7" s="1"/>
      <c r="W7" s="1"/>
      <c r="X7" s="1"/>
      <c r="Y7" s="1"/>
      <c r="Z7" s="1"/>
    </row>
    <row r="8" ht="13.5" customHeight="1">
      <c r="A8" s="1"/>
      <c r="B8" s="1" t="s">
        <v>63</v>
      </c>
      <c r="C8" s="1"/>
      <c r="D8" s="47">
        <f>Assumptions!$H$27</f>
        <v>12</v>
      </c>
      <c r="E8" s="47">
        <f>Assumptions!$H$27</f>
        <v>12</v>
      </c>
      <c r="F8" s="47">
        <f>Assumptions!$H$27</f>
        <v>12</v>
      </c>
      <c r="G8" s="47">
        <f>Assumptions!$H$27</f>
        <v>12</v>
      </c>
      <c r="H8" s="47"/>
      <c r="I8" s="1"/>
      <c r="J8" s="1"/>
      <c r="K8" s="1"/>
      <c r="L8" s="1"/>
      <c r="M8" s="1"/>
      <c r="N8" s="1"/>
      <c r="O8" s="1"/>
      <c r="P8" s="1"/>
      <c r="Q8" s="1"/>
      <c r="R8" s="1"/>
      <c r="S8" s="1"/>
      <c r="T8" s="1"/>
      <c r="U8" s="1"/>
      <c r="V8" s="1"/>
      <c r="W8" s="1"/>
      <c r="X8" s="1"/>
      <c r="Y8" s="1"/>
      <c r="Z8" s="1"/>
    </row>
    <row r="9" ht="13.5" customHeight="1">
      <c r="A9" s="1"/>
      <c r="B9" s="48" t="s">
        <v>64</v>
      </c>
      <c r="C9" s="1"/>
      <c r="D9" s="49">
        <f t="shared" ref="D9:G9" si="1">D7*D8</f>
        <v>96000</v>
      </c>
      <c r="E9" s="49">
        <f t="shared" si="1"/>
        <v>120000</v>
      </c>
      <c r="F9" s="49">
        <f t="shared" si="1"/>
        <v>180000</v>
      </c>
      <c r="G9" s="49">
        <f t="shared" si="1"/>
        <v>144000</v>
      </c>
      <c r="H9" s="49">
        <f>SUM(D9:G9)</f>
        <v>540000</v>
      </c>
      <c r="I9" s="1"/>
      <c r="J9" s="1"/>
      <c r="K9" s="1"/>
      <c r="L9" s="1"/>
      <c r="M9" s="1"/>
      <c r="N9" s="1"/>
      <c r="O9" s="1"/>
      <c r="P9" s="1"/>
      <c r="Q9" s="1"/>
      <c r="R9" s="1"/>
      <c r="S9" s="1"/>
      <c r="T9" s="1"/>
      <c r="U9" s="1"/>
      <c r="V9" s="1"/>
      <c r="W9" s="1"/>
      <c r="X9" s="1"/>
      <c r="Y9" s="1"/>
      <c r="Z9" s="1"/>
    </row>
    <row r="10" ht="13.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3.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13.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3.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3.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3.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3.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3.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3.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3.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3.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3.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3.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3.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3.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3.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3.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3.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3.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3.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B2:H2"/>
    <mergeCell ref="B3:H3"/>
    <mergeCell ref="B4:H4"/>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E75B5"/>
    <pageSetUpPr/>
  </sheetPr>
  <sheetViews>
    <sheetView showGridLines="0" workbookViewId="0"/>
  </sheetViews>
  <sheetFormatPr customHeight="1" defaultColWidth="14.43" defaultRowHeight="15.0"/>
  <cols>
    <col customWidth="1" min="1" max="1" width="10.29"/>
    <col customWidth="1" min="2" max="9" width="12.71"/>
    <col customWidth="1" min="10" max="26" width="8.71"/>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13.5" customHeight="1">
      <c r="A2" s="1"/>
      <c r="B2" s="50" t="str">
        <f>Assumptions!$F$5</f>
        <v>Fit Small Business</v>
      </c>
      <c r="J2" s="1"/>
      <c r="K2" s="1"/>
      <c r="L2" s="1"/>
      <c r="M2" s="1"/>
      <c r="N2" s="1"/>
      <c r="O2" s="1"/>
      <c r="P2" s="1"/>
      <c r="Q2" s="1"/>
      <c r="R2" s="1"/>
      <c r="S2" s="1"/>
      <c r="T2" s="1"/>
      <c r="U2" s="1"/>
      <c r="V2" s="1"/>
      <c r="W2" s="1"/>
      <c r="X2" s="1"/>
      <c r="Y2" s="1"/>
      <c r="Z2" s="1"/>
    </row>
    <row r="3" ht="13.5" customHeight="1">
      <c r="A3" s="1"/>
      <c r="B3" s="50" t="s">
        <v>65</v>
      </c>
      <c r="J3" s="1"/>
      <c r="K3" s="1"/>
      <c r="L3" s="1"/>
      <c r="M3" s="1"/>
      <c r="N3" s="1"/>
      <c r="O3" s="1"/>
      <c r="P3" s="1"/>
      <c r="Q3" s="1"/>
      <c r="R3" s="1"/>
      <c r="S3" s="1"/>
      <c r="T3" s="1"/>
      <c r="U3" s="1"/>
      <c r="V3" s="1"/>
      <c r="W3" s="1"/>
      <c r="X3" s="1"/>
      <c r="Y3" s="1"/>
      <c r="Z3" s="1"/>
    </row>
    <row r="4" ht="13.5" customHeight="1">
      <c r="A4" s="1"/>
      <c r="B4" s="50" t="str">
        <f>"For Fiscal Year "&amp;Assumptions!$F$3</f>
        <v>For Fiscal Year 2024</v>
      </c>
      <c r="J4" s="1"/>
      <c r="K4" s="1"/>
      <c r="L4" s="1"/>
      <c r="M4" s="1"/>
      <c r="N4" s="1"/>
      <c r="O4" s="1"/>
      <c r="P4" s="1"/>
      <c r="Q4" s="1"/>
      <c r="R4" s="1"/>
      <c r="S4" s="1"/>
      <c r="T4" s="1"/>
      <c r="U4" s="1"/>
      <c r="V4" s="1"/>
      <c r="W4" s="1"/>
      <c r="X4" s="1"/>
      <c r="Y4" s="1"/>
      <c r="Z4" s="1"/>
    </row>
    <row r="5" ht="13.5" customHeight="1">
      <c r="A5" s="1"/>
      <c r="B5" s="45"/>
      <c r="C5" s="45"/>
      <c r="D5" s="45"/>
      <c r="E5" s="45"/>
      <c r="F5" s="45"/>
      <c r="G5" s="45"/>
      <c r="H5" s="45"/>
      <c r="I5" s="45"/>
      <c r="J5" s="1"/>
      <c r="K5" s="1"/>
      <c r="L5" s="1"/>
      <c r="M5" s="1"/>
      <c r="N5" s="1"/>
      <c r="O5" s="1"/>
      <c r="P5" s="1"/>
      <c r="Q5" s="1"/>
      <c r="R5" s="1"/>
      <c r="S5" s="1"/>
      <c r="T5" s="1"/>
      <c r="U5" s="1"/>
      <c r="V5" s="1"/>
      <c r="W5" s="1"/>
      <c r="X5" s="1"/>
      <c r="Y5" s="1"/>
      <c r="Z5" s="1"/>
    </row>
    <row r="6" ht="13.5" customHeight="1">
      <c r="A6" s="1"/>
      <c r="B6" s="1"/>
      <c r="C6" s="1"/>
      <c r="D6" s="1"/>
      <c r="E6" s="50" t="s">
        <v>33</v>
      </c>
      <c r="F6" s="50" t="s">
        <v>34</v>
      </c>
      <c r="G6" s="50" t="s">
        <v>35</v>
      </c>
      <c r="H6" s="50" t="s">
        <v>36</v>
      </c>
      <c r="I6" s="50" t="s">
        <v>61</v>
      </c>
      <c r="J6" s="1"/>
      <c r="K6" s="1"/>
      <c r="L6" s="1"/>
      <c r="M6" s="1"/>
      <c r="N6" s="1"/>
      <c r="O6" s="1"/>
      <c r="P6" s="1"/>
      <c r="Q6" s="1"/>
      <c r="R6" s="1"/>
      <c r="S6" s="1"/>
      <c r="T6" s="1"/>
      <c r="U6" s="1"/>
      <c r="V6" s="1"/>
      <c r="W6" s="1"/>
      <c r="X6" s="1"/>
      <c r="Y6" s="1"/>
      <c r="Z6" s="1"/>
    </row>
    <row r="7" ht="13.5" customHeight="1">
      <c r="A7" s="1"/>
      <c r="B7" s="1" t="s">
        <v>62</v>
      </c>
      <c r="C7" s="1"/>
      <c r="D7" s="1"/>
      <c r="E7" s="51">
        <f>Assumptions!H22</f>
        <v>8000</v>
      </c>
      <c r="F7" s="51">
        <f>Assumptions!I22</f>
        <v>10000</v>
      </c>
      <c r="G7" s="51">
        <f>Assumptions!J22</f>
        <v>15000</v>
      </c>
      <c r="H7" s="51">
        <f>Assumptions!K22</f>
        <v>12000</v>
      </c>
      <c r="I7" s="51">
        <f>SUM(E7:H7)</f>
        <v>45000</v>
      </c>
      <c r="J7" s="1"/>
      <c r="K7" s="1"/>
      <c r="L7" s="1"/>
      <c r="M7" s="1"/>
      <c r="N7" s="1"/>
      <c r="O7" s="1"/>
      <c r="P7" s="1"/>
      <c r="Q7" s="1"/>
      <c r="R7" s="1"/>
      <c r="S7" s="1"/>
      <c r="T7" s="1"/>
      <c r="U7" s="1"/>
      <c r="V7" s="1"/>
      <c r="W7" s="1"/>
      <c r="X7" s="1"/>
      <c r="Y7" s="1"/>
      <c r="Z7" s="1"/>
    </row>
    <row r="8" ht="13.5" customHeight="1">
      <c r="A8" s="1"/>
      <c r="B8" s="1" t="s">
        <v>66</v>
      </c>
      <c r="C8" s="1"/>
      <c r="D8" s="1"/>
      <c r="E8" s="51">
        <f>F7*Assumptions!$H$35</f>
        <v>500</v>
      </c>
      <c r="F8" s="51">
        <f>G7*Assumptions!$H$35</f>
        <v>750</v>
      </c>
      <c r="G8" s="51">
        <f>H7*Assumptions!$H$35</f>
        <v>600</v>
      </c>
      <c r="H8" s="51">
        <f>Assumptions!$L$22*Assumptions!$H$35</f>
        <v>550</v>
      </c>
      <c r="I8" s="51">
        <f>H8</f>
        <v>550</v>
      </c>
      <c r="J8" s="1"/>
      <c r="K8" s="1"/>
      <c r="L8" s="1"/>
      <c r="M8" s="1"/>
      <c r="N8" s="1"/>
      <c r="O8" s="1"/>
      <c r="P8" s="1"/>
      <c r="Q8" s="1"/>
      <c r="R8" s="1"/>
      <c r="S8" s="1"/>
      <c r="T8" s="1"/>
      <c r="U8" s="1"/>
      <c r="V8" s="1"/>
      <c r="W8" s="1"/>
      <c r="X8" s="1"/>
      <c r="Y8" s="1"/>
      <c r="Z8" s="1"/>
    </row>
    <row r="9" ht="13.5" customHeight="1">
      <c r="A9" s="1"/>
      <c r="B9" s="1" t="s">
        <v>67</v>
      </c>
      <c r="C9" s="1"/>
      <c r="D9" s="1"/>
      <c r="E9" s="52">
        <f>-Assumptions!H31</f>
        <v>-400</v>
      </c>
      <c r="F9" s="52">
        <f t="shared" ref="F9:H9" si="1">-E8</f>
        <v>-500</v>
      </c>
      <c r="G9" s="52">
        <f t="shared" si="1"/>
        <v>-750</v>
      </c>
      <c r="H9" s="52">
        <f t="shared" si="1"/>
        <v>-600</v>
      </c>
      <c r="I9" s="52">
        <f>E9</f>
        <v>-400</v>
      </c>
      <c r="J9" s="1"/>
      <c r="K9" s="1"/>
      <c r="L9" s="1"/>
      <c r="M9" s="1"/>
      <c r="N9" s="1"/>
      <c r="O9" s="1"/>
      <c r="P9" s="1"/>
      <c r="Q9" s="1"/>
      <c r="R9" s="1"/>
      <c r="S9" s="1"/>
      <c r="T9" s="1"/>
      <c r="U9" s="1"/>
      <c r="V9" s="1"/>
      <c r="W9" s="1"/>
      <c r="X9" s="1"/>
      <c r="Y9" s="1"/>
      <c r="Z9" s="1"/>
    </row>
    <row r="10" ht="13.5" customHeight="1">
      <c r="A10" s="1"/>
      <c r="B10" s="53" t="s">
        <v>68</v>
      </c>
      <c r="C10" s="1"/>
      <c r="D10" s="1"/>
      <c r="E10" s="54">
        <f t="shared" ref="E10:I10" si="2">SUM(E7:E9)</f>
        <v>8100</v>
      </c>
      <c r="F10" s="54">
        <f t="shared" si="2"/>
        <v>10250</v>
      </c>
      <c r="G10" s="54">
        <f t="shared" si="2"/>
        <v>14850</v>
      </c>
      <c r="H10" s="54">
        <f t="shared" si="2"/>
        <v>11950</v>
      </c>
      <c r="I10" s="54">
        <f t="shared" si="2"/>
        <v>45150</v>
      </c>
      <c r="J10" s="1"/>
      <c r="K10" s="1"/>
      <c r="L10" s="1"/>
      <c r="M10" s="1"/>
      <c r="N10" s="1"/>
      <c r="O10" s="1"/>
      <c r="P10" s="1"/>
      <c r="Q10" s="1"/>
      <c r="R10" s="1"/>
      <c r="S10" s="1"/>
      <c r="T10" s="1"/>
      <c r="U10" s="1"/>
      <c r="V10" s="1"/>
      <c r="W10" s="1"/>
      <c r="X10" s="1"/>
      <c r="Y10" s="1"/>
      <c r="Z10" s="1"/>
    </row>
    <row r="11" ht="13.5" customHeight="1">
      <c r="A11" s="1"/>
      <c r="B11" s="1" t="s">
        <v>69</v>
      </c>
      <c r="C11" s="1"/>
      <c r="D11" s="1"/>
      <c r="E11" s="55">
        <f>Assumptions!$H$33</f>
        <v>5.26</v>
      </c>
      <c r="F11" s="55">
        <f>Assumptions!$H$33</f>
        <v>5.26</v>
      </c>
      <c r="G11" s="55">
        <f>Assumptions!$H$33</f>
        <v>5.26</v>
      </c>
      <c r="H11" s="55">
        <f>Assumptions!$H$33</f>
        <v>5.26</v>
      </c>
      <c r="I11" s="56"/>
      <c r="J11" s="1"/>
      <c r="K11" s="1"/>
      <c r="L11" s="1"/>
      <c r="M11" s="1"/>
      <c r="N11" s="1"/>
      <c r="O11" s="1"/>
      <c r="P11" s="1"/>
      <c r="Q11" s="1"/>
      <c r="R11" s="1"/>
      <c r="S11" s="1"/>
      <c r="T11" s="1"/>
      <c r="U11" s="1"/>
      <c r="V11" s="1"/>
      <c r="W11" s="1"/>
      <c r="X11" s="1"/>
      <c r="Y11" s="1"/>
      <c r="Z11" s="1"/>
    </row>
    <row r="12" ht="13.5" customHeight="1">
      <c r="A12" s="1"/>
      <c r="B12" s="53" t="s">
        <v>70</v>
      </c>
      <c r="C12" s="1"/>
      <c r="D12" s="1"/>
      <c r="E12" s="57">
        <f t="shared" ref="E12:H12" si="3">E10*E11</f>
        <v>42606</v>
      </c>
      <c r="F12" s="57">
        <f t="shared" si="3"/>
        <v>53915</v>
      </c>
      <c r="G12" s="57">
        <f t="shared" si="3"/>
        <v>78111</v>
      </c>
      <c r="H12" s="57">
        <f t="shared" si="3"/>
        <v>62857</v>
      </c>
      <c r="I12" s="57">
        <f>SUM(E12:H12)</f>
        <v>237489</v>
      </c>
      <c r="J12" s="1"/>
      <c r="K12" s="1"/>
      <c r="L12" s="1"/>
      <c r="M12" s="1"/>
      <c r="N12" s="1"/>
      <c r="O12" s="1"/>
      <c r="P12" s="1"/>
      <c r="Q12" s="1"/>
      <c r="R12" s="1"/>
      <c r="S12" s="1"/>
      <c r="T12" s="1"/>
      <c r="U12" s="1"/>
      <c r="V12" s="1"/>
      <c r="W12" s="1"/>
      <c r="X12" s="1"/>
      <c r="Y12" s="1"/>
      <c r="Z12" s="1"/>
    </row>
    <row r="13" ht="13.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3.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3.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3.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3.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3.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3.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3.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3.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3.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3.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3.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3.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3.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3.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3.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3.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B2:I2"/>
    <mergeCell ref="B3:I3"/>
    <mergeCell ref="B4:I4"/>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E4E79"/>
    <pageSetUpPr/>
  </sheetPr>
  <sheetViews>
    <sheetView showGridLines="0" workbookViewId="0"/>
  </sheetViews>
  <sheetFormatPr customHeight="1" defaultColWidth="14.43" defaultRowHeight="15.0"/>
  <cols>
    <col customWidth="1" min="1" max="1" width="10.29"/>
    <col customWidth="1" min="2" max="9" width="12.71"/>
    <col customWidth="1" min="10" max="10" width="11.71"/>
    <col customWidth="1" min="11" max="26" width="8.71"/>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13.5" customHeight="1">
      <c r="A2" s="1"/>
      <c r="B2" s="58" t="str">
        <f>Assumptions!$F$5</f>
        <v>Fit Small Business</v>
      </c>
      <c r="J2" s="1"/>
      <c r="K2" s="1"/>
      <c r="L2" s="1"/>
      <c r="M2" s="1"/>
      <c r="N2" s="1"/>
      <c r="O2" s="1"/>
      <c r="P2" s="1"/>
      <c r="Q2" s="1"/>
      <c r="R2" s="1"/>
      <c r="S2" s="1"/>
      <c r="T2" s="1"/>
      <c r="U2" s="1"/>
      <c r="V2" s="1"/>
      <c r="W2" s="1"/>
      <c r="X2" s="1"/>
      <c r="Y2" s="1"/>
      <c r="Z2" s="1"/>
    </row>
    <row r="3" ht="13.5" customHeight="1">
      <c r="A3" s="1"/>
      <c r="B3" s="58" t="s">
        <v>71</v>
      </c>
      <c r="J3" s="1"/>
      <c r="K3" s="1"/>
      <c r="L3" s="1"/>
      <c r="M3" s="1"/>
      <c r="N3" s="1"/>
      <c r="O3" s="1"/>
      <c r="P3" s="1"/>
      <c r="Q3" s="1"/>
      <c r="R3" s="1"/>
      <c r="S3" s="1"/>
      <c r="T3" s="1"/>
      <c r="U3" s="1"/>
      <c r="V3" s="1"/>
      <c r="W3" s="1"/>
      <c r="X3" s="1"/>
      <c r="Y3" s="1"/>
      <c r="Z3" s="1"/>
    </row>
    <row r="4" ht="13.5" customHeight="1">
      <c r="A4" s="1"/>
      <c r="B4" s="58" t="str">
        <f>"For Fiscal Year "&amp;Assumptions!$F$3</f>
        <v>For Fiscal Year 2024</v>
      </c>
      <c r="J4" s="1"/>
      <c r="K4" s="1"/>
      <c r="L4" s="1"/>
      <c r="M4" s="1"/>
      <c r="N4" s="1"/>
      <c r="O4" s="1"/>
      <c r="P4" s="1"/>
      <c r="Q4" s="1"/>
      <c r="R4" s="1"/>
      <c r="S4" s="1"/>
      <c r="T4" s="1"/>
      <c r="U4" s="1"/>
      <c r="V4" s="1"/>
      <c r="W4" s="1"/>
      <c r="X4" s="1"/>
      <c r="Y4" s="1"/>
      <c r="Z4" s="1"/>
    </row>
    <row r="5" ht="13.5" customHeight="1">
      <c r="A5" s="1"/>
      <c r="B5" s="45"/>
      <c r="C5" s="45"/>
      <c r="D5" s="45"/>
      <c r="E5" s="45"/>
      <c r="F5" s="45"/>
      <c r="G5" s="45"/>
      <c r="H5" s="45"/>
      <c r="I5" s="45"/>
      <c r="J5" s="1"/>
      <c r="K5" s="1"/>
      <c r="L5" s="1"/>
      <c r="M5" s="1"/>
      <c r="N5" s="1"/>
      <c r="O5" s="1"/>
      <c r="P5" s="1"/>
      <c r="Q5" s="1"/>
      <c r="R5" s="1"/>
      <c r="S5" s="1"/>
      <c r="T5" s="1"/>
      <c r="U5" s="1"/>
      <c r="V5" s="1"/>
      <c r="W5" s="1"/>
      <c r="X5" s="1"/>
      <c r="Y5" s="1"/>
      <c r="Z5" s="1"/>
    </row>
    <row r="6" ht="13.5" customHeight="1">
      <c r="A6" s="1"/>
      <c r="B6" s="59" t="s">
        <v>72</v>
      </c>
      <c r="C6" s="60">
        <f>Assumptions!H33</f>
        <v>5.26</v>
      </c>
      <c r="D6" s="45"/>
      <c r="E6" s="45"/>
      <c r="F6" s="45"/>
      <c r="G6" s="45"/>
      <c r="H6" s="45"/>
      <c r="I6" s="45"/>
      <c r="J6" s="1"/>
      <c r="K6" s="1"/>
      <c r="L6" s="1"/>
      <c r="M6" s="1"/>
      <c r="N6" s="1"/>
      <c r="O6" s="1"/>
      <c r="P6" s="1"/>
      <c r="Q6" s="1"/>
      <c r="R6" s="1"/>
      <c r="S6" s="1"/>
      <c r="T6" s="1"/>
      <c r="U6" s="1"/>
      <c r="V6" s="1"/>
      <c r="W6" s="1"/>
      <c r="X6" s="1"/>
      <c r="Y6" s="1"/>
      <c r="Z6" s="1"/>
    </row>
    <row r="7" ht="13.5" customHeight="1">
      <c r="A7" s="1"/>
      <c r="B7" s="1"/>
      <c r="C7" s="1"/>
      <c r="D7" s="1"/>
      <c r="E7" s="58" t="s">
        <v>33</v>
      </c>
      <c r="F7" s="58" t="s">
        <v>34</v>
      </c>
      <c r="G7" s="58" t="s">
        <v>35</v>
      </c>
      <c r="H7" s="58" t="s">
        <v>36</v>
      </c>
      <c r="I7" s="58" t="s">
        <v>61</v>
      </c>
      <c r="J7" s="1"/>
      <c r="K7" s="1"/>
      <c r="L7" s="1"/>
      <c r="M7" s="1"/>
      <c r="N7" s="1"/>
      <c r="O7" s="1"/>
      <c r="P7" s="1"/>
      <c r="Q7" s="1"/>
      <c r="R7" s="1"/>
      <c r="S7" s="1"/>
      <c r="T7" s="1"/>
      <c r="U7" s="1"/>
      <c r="V7" s="1"/>
      <c r="W7" s="1"/>
      <c r="X7" s="1"/>
      <c r="Y7" s="1"/>
      <c r="Z7" s="1"/>
    </row>
    <row r="8" ht="13.5" customHeight="1">
      <c r="A8" s="1"/>
      <c r="B8" s="1" t="s">
        <v>73</v>
      </c>
      <c r="C8" s="1"/>
      <c r="D8" s="1"/>
      <c r="E8" s="61">
        <f>Assumptions!E12</f>
        <v>2104</v>
      </c>
      <c r="F8" s="61">
        <f t="shared" ref="F8:H8" si="1">E11</f>
        <v>2630</v>
      </c>
      <c r="G8" s="61">
        <f t="shared" si="1"/>
        <v>3945</v>
      </c>
      <c r="H8" s="61">
        <f t="shared" si="1"/>
        <v>3156</v>
      </c>
      <c r="I8" s="61">
        <f>E8</f>
        <v>2104</v>
      </c>
      <c r="J8" s="1"/>
      <c r="K8" s="1"/>
      <c r="L8" s="1"/>
      <c r="M8" s="1"/>
      <c r="N8" s="1"/>
      <c r="O8" s="1"/>
      <c r="P8" s="1"/>
      <c r="Q8" s="1"/>
      <c r="R8" s="1"/>
      <c r="S8" s="1"/>
      <c r="T8" s="1"/>
      <c r="U8" s="1"/>
      <c r="V8" s="1"/>
      <c r="W8" s="1"/>
      <c r="X8" s="1"/>
      <c r="Y8" s="1"/>
      <c r="Z8" s="1"/>
    </row>
    <row r="9" ht="13.5" customHeight="1">
      <c r="A9" s="1"/>
      <c r="B9" s="1" t="s">
        <v>74</v>
      </c>
      <c r="C9" s="1"/>
      <c r="D9" s="1"/>
      <c r="E9" s="47">
        <f>'Inventory &amp; Purchases'!E12</f>
        <v>42606</v>
      </c>
      <c r="F9" s="47">
        <f>'Inventory &amp; Purchases'!F12</f>
        <v>53915</v>
      </c>
      <c r="G9" s="47">
        <f>'Inventory &amp; Purchases'!G12</f>
        <v>78111</v>
      </c>
      <c r="H9" s="47">
        <f>'Inventory &amp; Purchases'!H12</f>
        <v>62857</v>
      </c>
      <c r="I9" s="47">
        <f>SUM(E9:H9)</f>
        <v>237489</v>
      </c>
      <c r="J9" s="1"/>
      <c r="K9" s="1"/>
      <c r="L9" s="1"/>
      <c r="M9" s="1"/>
      <c r="N9" s="1"/>
      <c r="O9" s="1"/>
      <c r="P9" s="1"/>
      <c r="Q9" s="1"/>
      <c r="R9" s="1"/>
      <c r="S9" s="1"/>
      <c r="T9" s="1"/>
      <c r="U9" s="1"/>
      <c r="V9" s="1"/>
      <c r="W9" s="1"/>
      <c r="X9" s="1"/>
      <c r="Y9" s="1"/>
      <c r="Z9" s="1"/>
    </row>
    <row r="10" ht="13.5" customHeight="1">
      <c r="A10" s="1"/>
      <c r="B10" s="1" t="s">
        <v>75</v>
      </c>
      <c r="C10" s="1"/>
      <c r="D10" s="1"/>
      <c r="E10" s="61">
        <f t="shared" ref="E10:H10" si="2">E8+E9</f>
        <v>44710</v>
      </c>
      <c r="F10" s="61">
        <f t="shared" si="2"/>
        <v>56545</v>
      </c>
      <c r="G10" s="61">
        <f t="shared" si="2"/>
        <v>82056</v>
      </c>
      <c r="H10" s="61">
        <f t="shared" si="2"/>
        <v>66013</v>
      </c>
      <c r="I10" s="61">
        <f>I9+I8</f>
        <v>239593</v>
      </c>
      <c r="J10" s="1"/>
      <c r="K10" s="1"/>
      <c r="L10" s="1"/>
      <c r="M10" s="1"/>
      <c r="N10" s="1"/>
      <c r="O10" s="1"/>
      <c r="P10" s="1"/>
      <c r="Q10" s="1"/>
      <c r="R10" s="1"/>
      <c r="S10" s="1"/>
      <c r="T10" s="1"/>
      <c r="U10" s="1"/>
      <c r="V10" s="1"/>
      <c r="W10" s="1"/>
      <c r="X10" s="1"/>
      <c r="Y10" s="1"/>
      <c r="Z10" s="1"/>
    </row>
    <row r="11" ht="13.5" customHeight="1">
      <c r="A11" s="1"/>
      <c r="B11" s="1" t="s">
        <v>76</v>
      </c>
      <c r="C11" s="1"/>
      <c r="D11" s="1"/>
      <c r="E11" s="62">
        <f>'Inventory &amp; Purchases'!E8*COGS!$C$6</f>
        <v>2630</v>
      </c>
      <c r="F11" s="62">
        <f>'Inventory &amp; Purchases'!F8*COGS!$C$6</f>
        <v>3945</v>
      </c>
      <c r="G11" s="62">
        <f>'Inventory &amp; Purchases'!G8*COGS!$C$6</f>
        <v>3156</v>
      </c>
      <c r="H11" s="62">
        <f>'Inventory &amp; Purchases'!H8*COGS!$C$6</f>
        <v>2893</v>
      </c>
      <c r="I11" s="62">
        <f>H11</f>
        <v>2893</v>
      </c>
      <c r="J11" s="61"/>
      <c r="K11" s="1"/>
      <c r="L11" s="1"/>
      <c r="M11" s="1"/>
      <c r="N11" s="1"/>
      <c r="O11" s="1"/>
      <c r="P11" s="1"/>
      <c r="Q11" s="1"/>
      <c r="R11" s="1"/>
      <c r="S11" s="1"/>
      <c r="T11" s="1"/>
      <c r="U11" s="1"/>
      <c r="V11" s="1"/>
      <c r="W11" s="1"/>
      <c r="X11" s="1"/>
      <c r="Y11" s="1"/>
      <c r="Z11" s="1"/>
    </row>
    <row r="12" ht="13.5" customHeight="1">
      <c r="A12" s="1"/>
      <c r="B12" s="63" t="s">
        <v>77</v>
      </c>
      <c r="C12" s="63"/>
      <c r="D12" s="63"/>
      <c r="E12" s="64">
        <f t="shared" ref="E12:I12" si="3">E10-E11</f>
        <v>42080</v>
      </c>
      <c r="F12" s="64">
        <f t="shared" si="3"/>
        <v>52600</v>
      </c>
      <c r="G12" s="64">
        <f t="shared" si="3"/>
        <v>78900</v>
      </c>
      <c r="H12" s="64">
        <f t="shared" si="3"/>
        <v>63120</v>
      </c>
      <c r="I12" s="64">
        <f t="shared" si="3"/>
        <v>236700</v>
      </c>
      <c r="J12" s="61"/>
      <c r="K12" s="1"/>
      <c r="L12" s="1"/>
      <c r="M12" s="1"/>
      <c r="N12" s="1"/>
      <c r="O12" s="1"/>
      <c r="P12" s="1"/>
      <c r="Q12" s="1"/>
      <c r="R12" s="1"/>
      <c r="S12" s="1"/>
      <c r="T12" s="1"/>
      <c r="U12" s="1"/>
      <c r="V12" s="1"/>
      <c r="W12" s="1"/>
      <c r="X12" s="1"/>
      <c r="Y12" s="1"/>
      <c r="Z12" s="1"/>
    </row>
    <row r="13" ht="13.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3.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3.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3.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3.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3.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3.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3.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3.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3.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3.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3.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3.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3.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3.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3.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3.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B2:I2"/>
    <mergeCell ref="B3:I3"/>
    <mergeCell ref="B4:I4"/>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D7D31"/>
    <pageSetUpPr/>
  </sheetPr>
  <sheetViews>
    <sheetView showGridLines="0" workbookViewId="0"/>
  </sheetViews>
  <sheetFormatPr customHeight="1" defaultColWidth="14.43" defaultRowHeight="15.0"/>
  <cols>
    <col customWidth="1" min="1" max="1" width="10.29"/>
    <col customWidth="1" min="2" max="9" width="12.71"/>
    <col customWidth="1" min="10" max="26" width="8.71"/>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13.5" customHeight="1">
      <c r="A2" s="1"/>
      <c r="B2" s="65" t="str">
        <f>Assumptions!$F$5</f>
        <v>Fit Small Business</v>
      </c>
      <c r="J2" s="1"/>
      <c r="K2" s="1"/>
      <c r="L2" s="1"/>
      <c r="M2" s="1"/>
      <c r="N2" s="1"/>
      <c r="O2" s="1"/>
      <c r="P2" s="1"/>
      <c r="Q2" s="1"/>
      <c r="R2" s="1"/>
      <c r="S2" s="1"/>
      <c r="T2" s="1"/>
      <c r="U2" s="1"/>
      <c r="V2" s="1"/>
      <c r="W2" s="1"/>
      <c r="X2" s="1"/>
      <c r="Y2" s="1"/>
      <c r="Z2" s="1"/>
    </row>
    <row r="3" ht="13.5" customHeight="1">
      <c r="A3" s="1"/>
      <c r="B3" s="66" t="s">
        <v>78</v>
      </c>
      <c r="J3" s="1"/>
      <c r="K3" s="1"/>
      <c r="L3" s="1"/>
      <c r="M3" s="1"/>
      <c r="N3" s="1"/>
      <c r="O3" s="1"/>
      <c r="P3" s="1"/>
      <c r="Q3" s="1"/>
      <c r="R3" s="1"/>
      <c r="S3" s="1"/>
      <c r="T3" s="1"/>
      <c r="U3" s="1"/>
      <c r="V3" s="1"/>
      <c r="W3" s="1"/>
      <c r="X3" s="1"/>
      <c r="Y3" s="1"/>
      <c r="Z3" s="1"/>
    </row>
    <row r="4" ht="13.5" customHeight="1">
      <c r="A4" s="1"/>
      <c r="B4" s="65" t="str">
        <f>"For Fiscal Year "&amp;Assumptions!$F$3</f>
        <v>For Fiscal Year 2024</v>
      </c>
      <c r="J4" s="1"/>
      <c r="K4" s="1"/>
      <c r="L4" s="1"/>
      <c r="M4" s="1"/>
      <c r="N4" s="1"/>
      <c r="O4" s="1"/>
      <c r="P4" s="1"/>
      <c r="Q4" s="1"/>
      <c r="R4" s="1"/>
      <c r="S4" s="1"/>
      <c r="T4" s="1"/>
      <c r="U4" s="1"/>
      <c r="V4" s="1"/>
      <c r="W4" s="1"/>
      <c r="X4" s="1"/>
      <c r="Y4" s="1"/>
      <c r="Z4" s="1"/>
    </row>
    <row r="5" ht="13.5" customHeight="1">
      <c r="A5" s="1"/>
      <c r="B5" s="45"/>
      <c r="C5" s="45"/>
      <c r="D5" s="45"/>
      <c r="E5" s="45"/>
      <c r="F5" s="45"/>
      <c r="G5" s="45"/>
      <c r="H5" s="45"/>
      <c r="I5" s="45"/>
      <c r="J5" s="1"/>
      <c r="K5" s="1"/>
      <c r="L5" s="1"/>
      <c r="M5" s="1"/>
      <c r="N5" s="1"/>
      <c r="O5" s="1"/>
      <c r="P5" s="1"/>
      <c r="Q5" s="1"/>
      <c r="R5" s="1"/>
      <c r="S5" s="1"/>
      <c r="T5" s="1"/>
      <c r="U5" s="1"/>
      <c r="V5" s="1"/>
      <c r="W5" s="1"/>
      <c r="X5" s="1"/>
      <c r="Y5" s="1"/>
      <c r="Z5" s="1"/>
    </row>
    <row r="6" ht="13.5" customHeight="1">
      <c r="A6" s="1"/>
      <c r="B6" s="1"/>
      <c r="C6" s="1"/>
      <c r="D6" s="1"/>
      <c r="E6" s="65" t="s">
        <v>33</v>
      </c>
      <c r="F6" s="65" t="s">
        <v>34</v>
      </c>
      <c r="G6" s="65" t="s">
        <v>35</v>
      </c>
      <c r="H6" s="65" t="s">
        <v>36</v>
      </c>
      <c r="I6" s="65" t="s">
        <v>61</v>
      </c>
      <c r="J6" s="1"/>
      <c r="K6" s="1"/>
      <c r="L6" s="1"/>
      <c r="M6" s="1"/>
      <c r="N6" s="1"/>
      <c r="O6" s="1"/>
      <c r="P6" s="1"/>
      <c r="Q6" s="1"/>
      <c r="R6" s="1"/>
      <c r="S6" s="1"/>
      <c r="T6" s="1"/>
      <c r="U6" s="1"/>
      <c r="V6" s="1"/>
      <c r="W6" s="1"/>
      <c r="X6" s="1"/>
      <c r="Y6" s="1"/>
      <c r="Z6" s="1"/>
    </row>
    <row r="7" ht="13.5" customHeight="1">
      <c r="A7" s="1"/>
      <c r="B7" s="1" t="s">
        <v>79</v>
      </c>
      <c r="C7" s="1"/>
      <c r="D7" s="1"/>
      <c r="E7" s="61">
        <f>Assumptions!$H$54*3</f>
        <v>30000</v>
      </c>
      <c r="F7" s="61">
        <f>Assumptions!$H$54*3</f>
        <v>30000</v>
      </c>
      <c r="G7" s="61">
        <f>Assumptions!$H$54*3</f>
        <v>30000</v>
      </c>
      <c r="H7" s="61">
        <f>Assumptions!$H$54*3</f>
        <v>30000</v>
      </c>
      <c r="I7" s="61">
        <f t="shared" ref="I7:I10" si="1">SUM(E7:H7)</f>
        <v>120000</v>
      </c>
      <c r="J7" s="1"/>
      <c r="K7" s="1"/>
      <c r="L7" s="1"/>
      <c r="M7" s="1"/>
      <c r="N7" s="1"/>
      <c r="O7" s="1"/>
      <c r="P7" s="1"/>
      <c r="Q7" s="1"/>
      <c r="R7" s="1"/>
      <c r="S7" s="1"/>
      <c r="T7" s="1"/>
      <c r="U7" s="1"/>
      <c r="V7" s="1"/>
      <c r="W7" s="1"/>
      <c r="X7" s="1"/>
      <c r="Y7" s="1"/>
      <c r="Z7" s="1"/>
    </row>
    <row r="8" ht="13.5" customHeight="1">
      <c r="A8" s="1"/>
      <c r="B8" s="1" t="s">
        <v>80</v>
      </c>
      <c r="C8" s="1"/>
      <c r="D8" s="1"/>
      <c r="E8" s="61">
        <f>Assumptions!$H$56*3</f>
        <v>2400</v>
      </c>
      <c r="F8" s="61">
        <f>Assumptions!$H$56*3</f>
        <v>2400</v>
      </c>
      <c r="G8" s="61">
        <f>Assumptions!$H$56*3</f>
        <v>2400</v>
      </c>
      <c r="H8" s="61">
        <f>Assumptions!$H$56*3</f>
        <v>2400</v>
      </c>
      <c r="I8" s="61">
        <f t="shared" si="1"/>
        <v>9600</v>
      </c>
      <c r="J8" s="1"/>
      <c r="K8" s="1"/>
      <c r="L8" s="1"/>
      <c r="M8" s="1"/>
      <c r="N8" s="1"/>
      <c r="O8" s="1"/>
      <c r="P8" s="1"/>
      <c r="Q8" s="1"/>
      <c r="R8" s="1"/>
      <c r="S8" s="1"/>
      <c r="T8" s="1"/>
      <c r="U8" s="1"/>
      <c r="V8" s="1"/>
      <c r="W8" s="1"/>
      <c r="X8" s="1"/>
      <c r="Y8" s="1"/>
      <c r="Z8" s="1"/>
    </row>
    <row r="9" ht="13.5" customHeight="1">
      <c r="A9" s="1"/>
      <c r="B9" s="1" t="s">
        <v>81</v>
      </c>
      <c r="C9" s="1"/>
      <c r="D9" s="1"/>
      <c r="E9" s="61">
        <f>Assumptions!$H$58*3</f>
        <v>6000</v>
      </c>
      <c r="F9" s="61">
        <f>Assumptions!$H$58*3</f>
        <v>6000</v>
      </c>
      <c r="G9" s="61">
        <f>Assumptions!$H$58*3</f>
        <v>6000</v>
      </c>
      <c r="H9" s="61">
        <f>Assumptions!$H$58*3</f>
        <v>6000</v>
      </c>
      <c r="I9" s="61">
        <f t="shared" si="1"/>
        <v>24000</v>
      </c>
      <c r="J9" s="1"/>
      <c r="K9" s="1"/>
      <c r="L9" s="1"/>
      <c r="M9" s="1"/>
      <c r="N9" s="1"/>
      <c r="O9" s="1"/>
      <c r="P9" s="1"/>
      <c r="Q9" s="1"/>
      <c r="R9" s="1"/>
      <c r="S9" s="1"/>
      <c r="T9" s="1"/>
      <c r="U9" s="1"/>
      <c r="V9" s="1"/>
      <c r="W9" s="1"/>
      <c r="X9" s="1"/>
      <c r="Y9" s="1"/>
      <c r="Z9" s="1"/>
    </row>
    <row r="10" ht="13.5" customHeight="1">
      <c r="A10" s="1"/>
      <c r="B10" s="1" t="s">
        <v>82</v>
      </c>
      <c r="C10" s="1"/>
      <c r="D10" s="1"/>
      <c r="E10" s="47">
        <f>Assumptions!$H$60*3</f>
        <v>600</v>
      </c>
      <c r="F10" s="47">
        <f>Assumptions!$H$60*3</f>
        <v>600</v>
      </c>
      <c r="G10" s="47">
        <f>Assumptions!$H$60*3</f>
        <v>600</v>
      </c>
      <c r="H10" s="47">
        <f>Assumptions!$H$60*3</f>
        <v>600</v>
      </c>
      <c r="I10" s="47">
        <f t="shared" si="1"/>
        <v>2400</v>
      </c>
      <c r="J10" s="1"/>
      <c r="K10" s="1"/>
      <c r="L10" s="1"/>
      <c r="M10" s="1"/>
      <c r="N10" s="1"/>
      <c r="O10" s="1"/>
      <c r="P10" s="1"/>
      <c r="Q10" s="1"/>
      <c r="R10" s="1"/>
      <c r="S10" s="1"/>
      <c r="T10" s="1"/>
      <c r="U10" s="1"/>
      <c r="V10" s="1"/>
      <c r="W10" s="1"/>
      <c r="X10" s="1"/>
      <c r="Y10" s="1"/>
      <c r="Z10" s="1"/>
    </row>
    <row r="11" ht="13.5" customHeight="1">
      <c r="A11" s="1"/>
      <c r="B11" s="67" t="s">
        <v>83</v>
      </c>
      <c r="C11" s="1"/>
      <c r="D11" s="1"/>
      <c r="E11" s="68">
        <f t="shared" ref="E11:I11" si="2">SUM(E7:E10)</f>
        <v>39000</v>
      </c>
      <c r="F11" s="68">
        <f t="shared" si="2"/>
        <v>39000</v>
      </c>
      <c r="G11" s="68">
        <f t="shared" si="2"/>
        <v>39000</v>
      </c>
      <c r="H11" s="68">
        <f t="shared" si="2"/>
        <v>39000</v>
      </c>
      <c r="I11" s="68">
        <f t="shared" si="2"/>
        <v>156000</v>
      </c>
      <c r="J11" s="1"/>
      <c r="K11" s="1"/>
      <c r="L11" s="1"/>
      <c r="M11" s="1"/>
      <c r="N11" s="1"/>
      <c r="O11" s="1"/>
      <c r="P11" s="1"/>
      <c r="Q11" s="1"/>
      <c r="R11" s="1"/>
      <c r="S11" s="1"/>
      <c r="T11" s="1"/>
      <c r="U11" s="1"/>
      <c r="V11" s="1"/>
      <c r="W11" s="1"/>
      <c r="X11" s="1"/>
      <c r="Y11" s="1"/>
      <c r="Z11" s="1"/>
    </row>
    <row r="12" ht="13.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3.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3.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3.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3.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3.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3.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3.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3.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3.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3.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3.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3.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3.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3.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3.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3.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3.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B2:I2"/>
    <mergeCell ref="B3:I3"/>
    <mergeCell ref="B4:I4"/>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95959"/>
    <pageSetUpPr/>
  </sheetPr>
  <sheetViews>
    <sheetView showGridLines="0" workbookViewId="0"/>
  </sheetViews>
  <sheetFormatPr customHeight="1" defaultColWidth="14.43" defaultRowHeight="15.0"/>
  <cols>
    <col customWidth="1" min="1" max="9" width="12.71"/>
    <col customWidth="1" min="10" max="26" width="8.71"/>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13.5" customHeight="1">
      <c r="A2" s="1"/>
      <c r="B2" s="69" t="str">
        <f>Assumptions!$F$5</f>
        <v>Fit Small Business</v>
      </c>
      <c r="J2" s="1"/>
      <c r="K2" s="1"/>
      <c r="L2" s="1"/>
      <c r="M2" s="1"/>
      <c r="N2" s="1"/>
      <c r="O2" s="1"/>
      <c r="P2" s="1"/>
      <c r="Q2" s="1"/>
      <c r="R2" s="1"/>
      <c r="S2" s="1"/>
      <c r="T2" s="1"/>
      <c r="U2" s="1"/>
      <c r="V2" s="1"/>
      <c r="W2" s="1"/>
      <c r="X2" s="1"/>
      <c r="Y2" s="1"/>
      <c r="Z2" s="1"/>
    </row>
    <row r="3" ht="13.5" customHeight="1">
      <c r="A3" s="1"/>
      <c r="B3" s="69" t="s">
        <v>84</v>
      </c>
      <c r="J3" s="1"/>
      <c r="K3" s="1"/>
      <c r="L3" s="1"/>
      <c r="M3" s="1"/>
      <c r="N3" s="1"/>
      <c r="O3" s="1"/>
      <c r="P3" s="1"/>
      <c r="Q3" s="1"/>
      <c r="R3" s="1"/>
      <c r="S3" s="1"/>
      <c r="T3" s="1"/>
      <c r="U3" s="1"/>
      <c r="V3" s="1"/>
      <c r="W3" s="1"/>
      <c r="X3" s="1"/>
      <c r="Y3" s="1"/>
      <c r="Z3" s="1"/>
    </row>
    <row r="4" ht="13.5" customHeight="1">
      <c r="A4" s="1"/>
      <c r="B4" s="69" t="str">
        <f>"For Fiscal Year "&amp;Assumptions!$F$3</f>
        <v>For Fiscal Year 2024</v>
      </c>
      <c r="J4" s="1"/>
      <c r="K4" s="1"/>
      <c r="L4" s="1"/>
      <c r="M4" s="1"/>
      <c r="N4" s="1"/>
      <c r="O4" s="1"/>
      <c r="P4" s="1"/>
      <c r="Q4" s="1"/>
      <c r="R4" s="1"/>
      <c r="S4" s="1"/>
      <c r="T4" s="1"/>
      <c r="U4" s="1"/>
      <c r="V4" s="1"/>
      <c r="W4" s="1"/>
      <c r="X4" s="1"/>
      <c r="Y4" s="1"/>
      <c r="Z4" s="1"/>
    </row>
    <row r="5" ht="13.5" customHeight="1">
      <c r="A5" s="1"/>
      <c r="B5" s="1"/>
      <c r="C5" s="1"/>
      <c r="D5" s="1"/>
      <c r="E5" s="1"/>
      <c r="F5" s="1"/>
      <c r="G5" s="1"/>
      <c r="H5" s="1"/>
      <c r="I5" s="1"/>
      <c r="J5" s="1"/>
      <c r="K5" s="70" t="s">
        <v>85</v>
      </c>
      <c r="P5" s="1"/>
      <c r="Q5" s="1"/>
      <c r="R5" s="1"/>
      <c r="S5" s="1"/>
      <c r="T5" s="1"/>
      <c r="U5" s="1"/>
      <c r="V5" s="1"/>
      <c r="W5" s="1"/>
      <c r="X5" s="1"/>
      <c r="Y5" s="1"/>
      <c r="Z5" s="1"/>
    </row>
    <row r="6" ht="13.5" customHeight="1">
      <c r="A6" s="1"/>
      <c r="B6" s="1"/>
      <c r="C6" s="1"/>
      <c r="D6" s="1"/>
      <c r="E6" s="69" t="s">
        <v>33</v>
      </c>
      <c r="F6" s="69" t="s">
        <v>34</v>
      </c>
      <c r="G6" s="69" t="s">
        <v>35</v>
      </c>
      <c r="H6" s="69" t="s">
        <v>36</v>
      </c>
      <c r="I6" s="69" t="s">
        <v>61</v>
      </c>
      <c r="J6" s="1"/>
      <c r="P6" s="1"/>
      <c r="Q6" s="1"/>
      <c r="R6" s="1"/>
      <c r="S6" s="1"/>
      <c r="T6" s="1"/>
      <c r="U6" s="1"/>
      <c r="V6" s="1"/>
      <c r="W6" s="1"/>
      <c r="X6" s="1"/>
      <c r="Y6" s="1"/>
      <c r="Z6" s="1"/>
    </row>
    <row r="7" ht="13.5" customHeight="1">
      <c r="A7" s="1"/>
      <c r="B7" s="1" t="s">
        <v>86</v>
      </c>
      <c r="C7" s="1"/>
      <c r="D7" s="1"/>
      <c r="E7" s="61"/>
      <c r="F7" s="61"/>
      <c r="G7" s="61"/>
      <c r="H7" s="61"/>
      <c r="I7" s="61">
        <f t="shared" ref="I7:I13" si="1">SUM(E7:H7)</f>
        <v>0</v>
      </c>
      <c r="J7" s="1"/>
      <c r="P7" s="1"/>
      <c r="Q7" s="1"/>
      <c r="R7" s="1"/>
      <c r="S7" s="1"/>
      <c r="T7" s="1"/>
      <c r="U7" s="1"/>
      <c r="V7" s="1"/>
      <c r="W7" s="1"/>
      <c r="X7" s="1"/>
      <c r="Y7" s="1"/>
      <c r="Z7" s="1"/>
    </row>
    <row r="8" ht="13.5" customHeight="1">
      <c r="A8" s="1"/>
      <c r="B8" s="1" t="s">
        <v>87</v>
      </c>
      <c r="C8" s="1"/>
      <c r="D8" s="1"/>
      <c r="E8" s="61"/>
      <c r="F8" s="61"/>
      <c r="G8" s="61"/>
      <c r="H8" s="61"/>
      <c r="I8" s="61">
        <f t="shared" si="1"/>
        <v>0</v>
      </c>
      <c r="J8" s="1"/>
      <c r="P8" s="1"/>
      <c r="Q8" s="1"/>
      <c r="R8" s="1"/>
      <c r="S8" s="1"/>
      <c r="T8" s="1"/>
      <c r="U8" s="1"/>
      <c r="V8" s="1"/>
      <c r="W8" s="1"/>
      <c r="X8" s="1"/>
      <c r="Y8" s="1"/>
      <c r="Z8" s="1"/>
    </row>
    <row r="9" ht="13.5" customHeight="1">
      <c r="A9" s="1"/>
      <c r="B9" s="1" t="s">
        <v>88</v>
      </c>
      <c r="C9" s="1"/>
      <c r="D9" s="1"/>
      <c r="E9" s="61"/>
      <c r="F9" s="61"/>
      <c r="G9" s="61"/>
      <c r="H9" s="61"/>
      <c r="I9" s="61">
        <f t="shared" si="1"/>
        <v>0</v>
      </c>
      <c r="J9" s="1"/>
      <c r="P9" s="1"/>
      <c r="Q9" s="1"/>
      <c r="R9" s="1"/>
      <c r="S9" s="1"/>
      <c r="T9" s="1"/>
      <c r="U9" s="1"/>
      <c r="V9" s="1"/>
      <c r="W9" s="1"/>
      <c r="X9" s="1"/>
      <c r="Y9" s="1"/>
      <c r="Z9" s="1"/>
    </row>
    <row r="10" ht="13.5" customHeight="1">
      <c r="A10" s="1"/>
      <c r="B10" s="1" t="s">
        <v>89</v>
      </c>
      <c r="C10" s="1"/>
      <c r="D10" s="1"/>
      <c r="E10" s="61"/>
      <c r="F10" s="61"/>
      <c r="G10" s="61"/>
      <c r="H10" s="61"/>
      <c r="I10" s="61">
        <f t="shared" si="1"/>
        <v>0</v>
      </c>
      <c r="J10" s="1"/>
      <c r="P10" s="1"/>
      <c r="Q10" s="1"/>
      <c r="R10" s="1"/>
      <c r="S10" s="1"/>
      <c r="T10" s="1"/>
      <c r="U10" s="1"/>
      <c r="V10" s="1"/>
      <c r="W10" s="1"/>
      <c r="X10" s="1"/>
      <c r="Y10" s="1"/>
      <c r="Z10" s="1"/>
    </row>
    <row r="11" ht="13.5" customHeight="1">
      <c r="A11" s="1"/>
      <c r="B11" s="1" t="s">
        <v>90</v>
      </c>
      <c r="C11" s="1"/>
      <c r="D11" s="1"/>
      <c r="E11" s="61"/>
      <c r="F11" s="61"/>
      <c r="G11" s="61"/>
      <c r="H11" s="61"/>
      <c r="I11" s="61">
        <f t="shared" si="1"/>
        <v>0</v>
      </c>
      <c r="J11" s="1"/>
      <c r="K11" s="1"/>
      <c r="L11" s="1"/>
      <c r="M11" s="1"/>
      <c r="N11" s="1"/>
      <c r="O11" s="1"/>
      <c r="P11" s="1"/>
      <c r="Q11" s="1"/>
      <c r="R11" s="1"/>
      <c r="S11" s="1"/>
      <c r="T11" s="1"/>
      <c r="U11" s="1"/>
      <c r="V11" s="1"/>
      <c r="W11" s="1"/>
      <c r="X11" s="1"/>
      <c r="Y11" s="1"/>
      <c r="Z11" s="1"/>
    </row>
    <row r="12" ht="13.5" customHeight="1">
      <c r="A12" s="1"/>
      <c r="B12" s="1" t="s">
        <v>91</v>
      </c>
      <c r="C12" s="1"/>
      <c r="D12" s="1"/>
      <c r="E12" s="61"/>
      <c r="F12" s="61"/>
      <c r="G12" s="61"/>
      <c r="H12" s="61"/>
      <c r="I12" s="61">
        <f t="shared" si="1"/>
        <v>0</v>
      </c>
      <c r="J12" s="1"/>
      <c r="K12" s="1"/>
      <c r="L12" s="1"/>
      <c r="M12" s="1"/>
      <c r="N12" s="1"/>
      <c r="O12" s="1"/>
      <c r="P12" s="1"/>
      <c r="Q12" s="1"/>
      <c r="R12" s="1"/>
      <c r="S12" s="1"/>
      <c r="T12" s="1"/>
      <c r="U12" s="1"/>
      <c r="V12" s="1"/>
      <c r="W12" s="1"/>
      <c r="X12" s="1"/>
      <c r="Y12" s="1"/>
      <c r="Z12" s="1"/>
    </row>
    <row r="13" ht="13.5" customHeight="1">
      <c r="A13" s="1"/>
      <c r="B13" s="1" t="s">
        <v>92</v>
      </c>
      <c r="C13" s="1"/>
      <c r="D13" s="1"/>
      <c r="E13" s="47"/>
      <c r="F13" s="47"/>
      <c r="G13" s="47"/>
      <c r="H13" s="47"/>
      <c r="I13" s="47">
        <f t="shared" si="1"/>
        <v>0</v>
      </c>
      <c r="J13" s="1"/>
      <c r="K13" s="1"/>
      <c r="L13" s="1"/>
      <c r="M13" s="1"/>
      <c r="N13" s="1"/>
      <c r="O13" s="1"/>
      <c r="P13" s="1"/>
      <c r="Q13" s="1"/>
      <c r="R13" s="1"/>
      <c r="S13" s="1"/>
      <c r="T13" s="1"/>
      <c r="U13" s="1"/>
      <c r="V13" s="1"/>
      <c r="W13" s="1"/>
      <c r="X13" s="1"/>
      <c r="Y13" s="1"/>
      <c r="Z13" s="1"/>
    </row>
    <row r="14" ht="13.5" customHeight="1">
      <c r="A14" s="1"/>
      <c r="B14" s="71" t="s">
        <v>93</v>
      </c>
      <c r="C14" s="71"/>
      <c r="D14" s="71"/>
      <c r="E14" s="72">
        <f t="shared" ref="E14:H14" si="2">E7-E8+E9-E10+E11-E12-E13</f>
        <v>0</v>
      </c>
      <c r="F14" s="72">
        <f t="shared" si="2"/>
        <v>0</v>
      </c>
      <c r="G14" s="72">
        <f t="shared" si="2"/>
        <v>0</v>
      </c>
      <c r="H14" s="72">
        <f t="shared" si="2"/>
        <v>0</v>
      </c>
      <c r="I14" s="72">
        <f>SUM(I7:I13)</f>
        <v>0</v>
      </c>
      <c r="J14" s="1"/>
      <c r="K14" s="1"/>
      <c r="L14" s="1"/>
      <c r="M14" s="1"/>
      <c r="N14" s="1"/>
      <c r="O14" s="1"/>
      <c r="P14" s="1"/>
      <c r="Q14" s="1"/>
      <c r="R14" s="1"/>
      <c r="S14" s="1"/>
      <c r="T14" s="1"/>
      <c r="U14" s="1"/>
      <c r="V14" s="1"/>
      <c r="W14" s="1"/>
      <c r="X14" s="1"/>
      <c r="Y14" s="1"/>
      <c r="Z14" s="1"/>
    </row>
    <row r="15" ht="13.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3.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3.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3.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3.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3.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3.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3.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3.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3.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3.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3.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3.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3.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3.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B2:I2"/>
    <mergeCell ref="B3:I3"/>
    <mergeCell ref="B4:I4"/>
    <mergeCell ref="K5:O10"/>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showGridLines="0" workbookViewId="0"/>
  </sheetViews>
  <sheetFormatPr customHeight="1" defaultColWidth="14.43" defaultRowHeight="15.0"/>
  <cols>
    <col customWidth="1" min="1" max="1" width="10.29"/>
    <col customWidth="1" min="2" max="9" width="12.71"/>
    <col customWidth="1" min="10" max="11" width="10.29"/>
    <col customWidth="1" min="12" max="26" width="8.71"/>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13.5" customHeight="1">
      <c r="A2" s="1"/>
      <c r="B2" s="73" t="str">
        <f>Assumptions!$F$5</f>
        <v>Fit Small Business</v>
      </c>
      <c r="J2" s="1"/>
      <c r="K2" s="1"/>
      <c r="L2" s="1"/>
      <c r="M2" s="1"/>
      <c r="N2" s="1"/>
      <c r="O2" s="1"/>
      <c r="P2" s="1"/>
      <c r="Q2" s="1"/>
      <c r="R2" s="1"/>
      <c r="S2" s="1"/>
      <c r="T2" s="1"/>
      <c r="U2" s="1"/>
      <c r="V2" s="1"/>
      <c r="W2" s="1"/>
      <c r="X2" s="1"/>
      <c r="Y2" s="1"/>
      <c r="Z2" s="1"/>
    </row>
    <row r="3" ht="13.5" customHeight="1">
      <c r="A3" s="1"/>
      <c r="B3" s="73" t="s">
        <v>94</v>
      </c>
      <c r="J3" s="1"/>
      <c r="K3" s="1"/>
      <c r="L3" s="1"/>
      <c r="M3" s="1"/>
      <c r="N3" s="1"/>
      <c r="O3" s="1"/>
      <c r="P3" s="1"/>
      <c r="Q3" s="1"/>
      <c r="R3" s="1"/>
      <c r="S3" s="1"/>
      <c r="T3" s="1"/>
      <c r="U3" s="1"/>
      <c r="V3" s="1"/>
      <c r="W3" s="1"/>
      <c r="X3" s="1"/>
      <c r="Y3" s="1"/>
      <c r="Z3" s="1"/>
    </row>
    <row r="4" ht="13.5" customHeight="1">
      <c r="A4" s="1"/>
      <c r="B4" s="73" t="str">
        <f>"For Fiscal Year "&amp;Assumptions!$F$3</f>
        <v>For Fiscal Year 2024</v>
      </c>
      <c r="J4" s="1"/>
      <c r="K4" s="1"/>
      <c r="L4" s="1"/>
      <c r="M4" s="1"/>
      <c r="N4" s="1"/>
      <c r="O4" s="1"/>
      <c r="P4" s="1"/>
      <c r="Q4" s="1"/>
      <c r="R4" s="1"/>
      <c r="S4" s="1"/>
      <c r="T4" s="1"/>
      <c r="U4" s="1"/>
      <c r="V4" s="1"/>
      <c r="W4" s="1"/>
      <c r="X4" s="1"/>
      <c r="Y4" s="1"/>
      <c r="Z4" s="1"/>
    </row>
    <row r="5" ht="13.5" customHeight="1">
      <c r="A5" s="1"/>
      <c r="B5" s="1"/>
      <c r="C5" s="1"/>
      <c r="D5" s="1"/>
      <c r="E5" s="1"/>
      <c r="F5" s="1"/>
      <c r="G5" s="1"/>
      <c r="H5" s="1"/>
      <c r="I5" s="1"/>
      <c r="J5" s="1"/>
      <c r="K5" s="1"/>
      <c r="L5" s="1"/>
      <c r="M5" s="1"/>
      <c r="N5" s="1"/>
      <c r="O5" s="1"/>
      <c r="P5" s="1"/>
      <c r="Q5" s="1"/>
      <c r="R5" s="1"/>
      <c r="S5" s="1"/>
      <c r="T5" s="1"/>
      <c r="U5" s="1"/>
      <c r="V5" s="1"/>
      <c r="W5" s="1"/>
      <c r="X5" s="1"/>
      <c r="Y5" s="1"/>
      <c r="Z5" s="1"/>
    </row>
    <row r="6" ht="13.5" customHeight="1">
      <c r="A6" s="1"/>
      <c r="B6" s="1"/>
      <c r="C6" s="1"/>
      <c r="D6" s="1"/>
      <c r="E6" s="73" t="s">
        <v>33</v>
      </c>
      <c r="F6" s="73" t="s">
        <v>34</v>
      </c>
      <c r="G6" s="73" t="s">
        <v>35</v>
      </c>
      <c r="H6" s="73" t="s">
        <v>36</v>
      </c>
      <c r="I6" s="73" t="s">
        <v>61</v>
      </c>
      <c r="J6" s="1"/>
      <c r="K6" s="1"/>
      <c r="L6" s="1"/>
      <c r="M6" s="1"/>
      <c r="N6" s="1"/>
      <c r="O6" s="1"/>
      <c r="P6" s="1"/>
      <c r="Q6" s="1"/>
      <c r="R6" s="1"/>
      <c r="S6" s="1"/>
      <c r="T6" s="1"/>
      <c r="U6" s="1"/>
      <c r="V6" s="1"/>
      <c r="W6" s="1"/>
      <c r="X6" s="1"/>
      <c r="Y6" s="1"/>
      <c r="Z6" s="1"/>
    </row>
    <row r="7" ht="13.5" customHeight="1">
      <c r="A7" s="1"/>
      <c r="B7" s="1" t="s">
        <v>95</v>
      </c>
      <c r="C7" s="1"/>
      <c r="D7" s="1"/>
      <c r="E7" s="74">
        <f>Sales!D9</f>
        <v>96000</v>
      </c>
      <c r="F7" s="74">
        <f>Sales!E9</f>
        <v>120000</v>
      </c>
      <c r="G7" s="74">
        <f>Sales!F9</f>
        <v>180000</v>
      </c>
      <c r="H7" s="74">
        <f>Sales!G9</f>
        <v>144000</v>
      </c>
      <c r="I7" s="74">
        <f t="shared" ref="I7:I8" si="1">SUM(E7:H7)</f>
        <v>540000</v>
      </c>
      <c r="J7" s="1"/>
      <c r="K7" s="1"/>
      <c r="L7" s="1"/>
      <c r="M7" s="1"/>
      <c r="N7" s="1"/>
      <c r="O7" s="1"/>
      <c r="P7" s="1"/>
      <c r="Q7" s="1"/>
      <c r="R7" s="1"/>
      <c r="S7" s="1"/>
      <c r="T7" s="1"/>
      <c r="U7" s="1"/>
      <c r="V7" s="1"/>
      <c r="W7" s="1"/>
      <c r="X7" s="1"/>
      <c r="Y7" s="1"/>
      <c r="Z7" s="1"/>
    </row>
    <row r="8" ht="13.5" customHeight="1">
      <c r="A8" s="1"/>
      <c r="B8" s="1" t="s">
        <v>74</v>
      </c>
      <c r="C8" s="1"/>
      <c r="D8" s="1"/>
      <c r="E8" s="74">
        <f>'Inventory &amp; Purchases'!E12</f>
        <v>42606</v>
      </c>
      <c r="F8" s="74">
        <f>'Inventory &amp; Purchases'!F12</f>
        <v>53915</v>
      </c>
      <c r="G8" s="74">
        <f>'Inventory &amp; Purchases'!G12</f>
        <v>78111</v>
      </c>
      <c r="H8" s="74">
        <f>'Inventory &amp; Purchases'!H12</f>
        <v>62857</v>
      </c>
      <c r="I8" s="74">
        <f t="shared" si="1"/>
        <v>237489</v>
      </c>
      <c r="J8" s="1"/>
      <c r="K8" s="1"/>
      <c r="L8" s="1"/>
      <c r="M8" s="1"/>
      <c r="N8" s="1"/>
      <c r="O8" s="1"/>
      <c r="P8" s="1"/>
      <c r="Q8" s="1"/>
      <c r="R8" s="1"/>
      <c r="S8" s="1"/>
      <c r="T8" s="1"/>
      <c r="U8" s="1"/>
      <c r="V8" s="1"/>
      <c r="W8" s="1"/>
      <c r="X8" s="1"/>
      <c r="Y8" s="1"/>
      <c r="Z8" s="1"/>
    </row>
    <row r="9" ht="13.5" customHeight="1">
      <c r="A9" s="1"/>
      <c r="B9" s="1"/>
      <c r="C9" s="1"/>
      <c r="D9" s="1"/>
      <c r="E9" s="27"/>
      <c r="F9" s="27"/>
      <c r="G9" s="27"/>
      <c r="H9" s="27"/>
      <c r="I9" s="27"/>
      <c r="J9" s="1"/>
      <c r="K9" s="1"/>
      <c r="L9" s="1"/>
      <c r="M9" s="1"/>
      <c r="N9" s="1"/>
      <c r="O9" s="1"/>
      <c r="P9" s="1"/>
      <c r="Q9" s="1"/>
      <c r="R9" s="1"/>
      <c r="S9" s="1"/>
      <c r="T9" s="1"/>
      <c r="U9" s="1"/>
      <c r="V9" s="1"/>
      <c r="W9" s="1"/>
      <c r="X9" s="1"/>
      <c r="Y9" s="1"/>
      <c r="Z9" s="1"/>
    </row>
    <row r="10" ht="13.5" customHeight="1">
      <c r="A10" s="1"/>
      <c r="B10" s="75" t="s">
        <v>96</v>
      </c>
      <c r="C10" s="1"/>
      <c r="D10" s="1"/>
      <c r="E10" s="76">
        <f>Assumptions!E10</f>
        <v>31580</v>
      </c>
      <c r="F10" s="76">
        <f t="shared" ref="F10:H10" si="2">E18</f>
        <v>30987.68</v>
      </c>
      <c r="G10" s="76">
        <f t="shared" si="2"/>
        <v>47559.2</v>
      </c>
      <c r="H10" s="76">
        <f t="shared" si="2"/>
        <v>84793.08</v>
      </c>
      <c r="I10" s="76">
        <f>E10</f>
        <v>31580</v>
      </c>
      <c r="J10" s="1"/>
      <c r="K10" s="1"/>
      <c r="L10" s="1"/>
      <c r="M10" s="1"/>
      <c r="N10" s="1"/>
      <c r="O10" s="1"/>
      <c r="P10" s="1"/>
      <c r="Q10" s="1"/>
      <c r="R10" s="1"/>
      <c r="S10" s="1"/>
      <c r="T10" s="1"/>
      <c r="U10" s="1"/>
      <c r="V10" s="1"/>
      <c r="W10" s="1"/>
      <c r="X10" s="1"/>
      <c r="Y10" s="1"/>
      <c r="Z10" s="1"/>
    </row>
    <row r="11" ht="13.5" customHeight="1">
      <c r="A11" s="1"/>
      <c r="B11" s="1" t="s">
        <v>97</v>
      </c>
      <c r="C11" s="1"/>
      <c r="D11" s="1"/>
      <c r="E11" s="61">
        <f>E7*Assumptions!$H$40</f>
        <v>19200</v>
      </c>
      <c r="F11" s="61">
        <f>F7*Assumptions!$H$40</f>
        <v>24000</v>
      </c>
      <c r="G11" s="61">
        <f>G7*Assumptions!$H$40</f>
        <v>36000</v>
      </c>
      <c r="H11" s="61">
        <f>H7*Assumptions!$H$40</f>
        <v>28800</v>
      </c>
      <c r="I11" s="61">
        <f t="shared" ref="I11:I17" si="3">SUM(E11:H11)</f>
        <v>108000</v>
      </c>
      <c r="J11" s="44"/>
      <c r="K11" s="77"/>
      <c r="L11" s="1"/>
      <c r="M11" s="1"/>
      <c r="N11" s="1"/>
      <c r="O11" s="1"/>
      <c r="P11" s="1"/>
      <c r="Q11" s="1"/>
      <c r="R11" s="1"/>
      <c r="S11" s="1"/>
      <c r="T11" s="1"/>
      <c r="U11" s="1"/>
      <c r="V11" s="1"/>
      <c r="W11" s="1"/>
      <c r="X11" s="1"/>
      <c r="Y11" s="1"/>
      <c r="Z11" s="1"/>
    </row>
    <row r="12" ht="13.5" customHeight="1">
      <c r="A12" s="1"/>
      <c r="B12" s="1" t="s">
        <v>98</v>
      </c>
      <c r="C12" s="1"/>
      <c r="D12" s="1"/>
      <c r="E12" s="61">
        <f>E8*Assumptions!$H$46</f>
        <v>12781.8</v>
      </c>
      <c r="F12" s="61">
        <f>F8*Assumptions!$H$46</f>
        <v>16174.5</v>
      </c>
      <c r="G12" s="61">
        <f>G8*Assumptions!$H$46</f>
        <v>23433.3</v>
      </c>
      <c r="H12" s="61">
        <f>H8*Assumptions!$H$46</f>
        <v>18857.1</v>
      </c>
      <c r="I12" s="61">
        <f t="shared" si="3"/>
        <v>71246.7</v>
      </c>
      <c r="J12" s="44"/>
      <c r="K12" s="77"/>
      <c r="L12" s="1"/>
      <c r="M12" s="1"/>
      <c r="N12" s="1"/>
      <c r="O12" s="1"/>
      <c r="P12" s="1"/>
      <c r="Q12" s="1"/>
      <c r="R12" s="1"/>
      <c r="S12" s="1"/>
      <c r="T12" s="1"/>
      <c r="U12" s="1"/>
      <c r="V12" s="1"/>
      <c r="W12" s="1"/>
      <c r="X12" s="1"/>
      <c r="Y12" s="1"/>
      <c r="Z12" s="1"/>
    </row>
    <row r="13" ht="13.5" customHeight="1">
      <c r="A13" s="1"/>
      <c r="B13" s="1" t="s">
        <v>99</v>
      </c>
      <c r="C13" s="1"/>
      <c r="D13" s="1"/>
      <c r="E13" s="61">
        <f t="shared" ref="E13:H13" si="4">E24+E25</f>
        <v>53760</v>
      </c>
      <c r="F13" s="61">
        <f t="shared" si="4"/>
        <v>90240</v>
      </c>
      <c r="G13" s="61">
        <f t="shared" si="4"/>
        <v>129600</v>
      </c>
      <c r="H13" s="61">
        <f t="shared" si="4"/>
        <v>123840</v>
      </c>
      <c r="I13" s="61">
        <f t="shared" si="3"/>
        <v>397440</v>
      </c>
      <c r="J13" s="44"/>
      <c r="K13" s="77"/>
      <c r="L13" s="1"/>
      <c r="M13" s="1"/>
      <c r="N13" s="1"/>
      <c r="O13" s="1"/>
      <c r="P13" s="1"/>
      <c r="Q13" s="1"/>
      <c r="R13" s="1"/>
      <c r="S13" s="1"/>
      <c r="T13" s="1"/>
      <c r="U13" s="1"/>
      <c r="V13" s="1"/>
      <c r="W13" s="1"/>
      <c r="X13" s="1"/>
      <c r="Y13" s="1"/>
      <c r="Z13" s="1"/>
    </row>
    <row r="14" ht="13.5" customHeight="1">
      <c r="A14" s="1"/>
      <c r="B14" s="1" t="s">
        <v>100</v>
      </c>
      <c r="C14" s="1"/>
      <c r="D14" s="1"/>
      <c r="E14" s="61">
        <f t="shared" ref="E14:H14" si="5">E31+E32</f>
        <v>17894.52</v>
      </c>
      <c r="F14" s="61">
        <f t="shared" si="5"/>
        <v>34573.98</v>
      </c>
      <c r="G14" s="61">
        <f t="shared" si="5"/>
        <v>47902.82</v>
      </c>
      <c r="H14" s="61">
        <f t="shared" si="5"/>
        <v>48271.02</v>
      </c>
      <c r="I14" s="61">
        <f t="shared" si="3"/>
        <v>148642.34</v>
      </c>
      <c r="J14" s="1"/>
      <c r="K14" s="1"/>
      <c r="L14" s="1"/>
      <c r="M14" s="1"/>
      <c r="N14" s="1"/>
      <c r="O14" s="1"/>
      <c r="P14" s="1"/>
      <c r="Q14" s="1"/>
      <c r="R14" s="1"/>
      <c r="S14" s="1"/>
      <c r="T14" s="1"/>
      <c r="U14" s="1"/>
      <c r="V14" s="1"/>
      <c r="W14" s="1"/>
      <c r="X14" s="1"/>
      <c r="Y14" s="1"/>
      <c r="Z14" s="1"/>
    </row>
    <row r="15" ht="13.5" customHeight="1">
      <c r="A15" s="1"/>
      <c r="B15" s="1" t="s">
        <v>101</v>
      </c>
      <c r="C15" s="1"/>
      <c r="D15" s="1"/>
      <c r="E15" s="61">
        <f>'SG&amp;A'!E11-'SG&amp;A'!E10</f>
        <v>38400</v>
      </c>
      <c r="F15" s="61">
        <f>'SG&amp;A'!F11-'SG&amp;A'!F10</f>
        <v>38400</v>
      </c>
      <c r="G15" s="61">
        <f>'SG&amp;A'!G11-'SG&amp;A'!G10</f>
        <v>38400</v>
      </c>
      <c r="H15" s="61">
        <f>'SG&amp;A'!H11-'SG&amp;A'!H10</f>
        <v>38400</v>
      </c>
      <c r="I15" s="61">
        <f t="shared" si="3"/>
        <v>153600</v>
      </c>
      <c r="J15" s="1"/>
      <c r="K15" s="1"/>
      <c r="L15" s="1"/>
      <c r="M15" s="1"/>
      <c r="N15" s="1"/>
      <c r="O15" s="1"/>
      <c r="P15" s="1"/>
      <c r="Q15" s="1"/>
      <c r="R15" s="1"/>
      <c r="S15" s="1"/>
      <c r="T15" s="1"/>
      <c r="U15" s="1"/>
      <c r="V15" s="1"/>
      <c r="W15" s="1"/>
      <c r="X15" s="1"/>
      <c r="Y15" s="1"/>
      <c r="Z15" s="1"/>
    </row>
    <row r="16" ht="13.5" customHeight="1">
      <c r="A16" s="1"/>
      <c r="B16" s="1" t="s">
        <v>102</v>
      </c>
      <c r="C16" s="1"/>
      <c r="D16" s="1"/>
      <c r="E16" s="61">
        <f>'Budgted FS'!E12</f>
        <v>4476</v>
      </c>
      <c r="F16" s="61">
        <f>'Budgted FS'!F12</f>
        <v>8520</v>
      </c>
      <c r="G16" s="61">
        <f>'Budgted FS'!G12</f>
        <v>18630</v>
      </c>
      <c r="H16" s="61">
        <f>'Budgted FS'!H12</f>
        <v>12564</v>
      </c>
      <c r="I16" s="61">
        <f t="shared" si="3"/>
        <v>44190</v>
      </c>
      <c r="J16" s="1"/>
      <c r="K16" s="1"/>
      <c r="L16" s="1"/>
      <c r="M16" s="1"/>
      <c r="N16" s="1"/>
      <c r="O16" s="1"/>
      <c r="P16" s="1"/>
      <c r="Q16" s="1"/>
      <c r="R16" s="1"/>
      <c r="S16" s="1"/>
      <c r="T16" s="1"/>
      <c r="U16" s="1"/>
      <c r="V16" s="1"/>
      <c r="W16" s="1"/>
      <c r="X16" s="1"/>
      <c r="Y16" s="1"/>
      <c r="Z16" s="1"/>
    </row>
    <row r="17" ht="13.5" customHeight="1">
      <c r="A17" s="1"/>
      <c r="B17" s="1" t="s">
        <v>103</v>
      </c>
      <c r="C17" s="1"/>
      <c r="D17" s="1"/>
      <c r="E17" s="47">
        <f>Capital!E7-Capital!E8+Capital!E9-Capital!E10-Capital!E12-Capital!E13</f>
        <v>0</v>
      </c>
      <c r="F17" s="47">
        <f>Capital!F7-Capital!F8+Capital!F9-Capital!F10-Capital!F12-Capital!F13</f>
        <v>0</v>
      </c>
      <c r="G17" s="47">
        <f>Capital!G7-Capital!G8+Capital!G9-Capital!G10-Capital!G12-Capital!G13</f>
        <v>0</v>
      </c>
      <c r="H17" s="47">
        <f>Capital!H7-Capital!H8+Capital!H9-Capital!H10-Capital!H12-Capital!H13</f>
        <v>0</v>
      </c>
      <c r="I17" s="47">
        <f t="shared" si="3"/>
        <v>0</v>
      </c>
      <c r="J17" s="1"/>
      <c r="K17" s="1"/>
      <c r="L17" s="1"/>
      <c r="M17" s="1"/>
      <c r="N17" s="1"/>
      <c r="O17" s="1"/>
      <c r="P17" s="1"/>
      <c r="Q17" s="1"/>
      <c r="R17" s="1"/>
      <c r="S17" s="1"/>
      <c r="T17" s="1"/>
      <c r="U17" s="1"/>
      <c r="V17" s="1"/>
      <c r="W17" s="1"/>
      <c r="X17" s="1"/>
      <c r="Y17" s="1"/>
      <c r="Z17" s="1"/>
    </row>
    <row r="18" ht="13.5" customHeight="1">
      <c r="A18" s="1"/>
      <c r="B18" s="75" t="s">
        <v>104</v>
      </c>
      <c r="C18" s="1"/>
      <c r="D18" s="1"/>
      <c r="E18" s="76">
        <f t="shared" ref="E18:H18" si="6">E10+E11-E12+E13-E14-E15-E16+E17</f>
        <v>30987.68</v>
      </c>
      <c r="F18" s="76">
        <f t="shared" si="6"/>
        <v>47559.2</v>
      </c>
      <c r="G18" s="76">
        <f t="shared" si="6"/>
        <v>84793.08</v>
      </c>
      <c r="H18" s="76">
        <f t="shared" si="6"/>
        <v>119340.96</v>
      </c>
      <c r="I18" s="76">
        <f>H18</f>
        <v>119340.96</v>
      </c>
      <c r="J18" s="1"/>
      <c r="K18" s="1"/>
      <c r="L18" s="1"/>
      <c r="M18" s="1"/>
      <c r="N18" s="1"/>
      <c r="O18" s="1"/>
      <c r="P18" s="1"/>
      <c r="Q18" s="1"/>
      <c r="R18" s="1"/>
      <c r="S18" s="1"/>
      <c r="T18" s="1"/>
      <c r="U18" s="1"/>
      <c r="V18" s="1"/>
      <c r="W18" s="1"/>
      <c r="X18" s="1"/>
      <c r="Y18" s="1"/>
      <c r="Z18" s="1"/>
    </row>
    <row r="19" ht="13.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3.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3.5" customHeight="1">
      <c r="A21" s="1"/>
      <c r="B21" s="13" t="s">
        <v>105</v>
      </c>
      <c r="C21" s="1"/>
      <c r="D21" s="1"/>
      <c r="E21" s="27" t="s">
        <v>33</v>
      </c>
      <c r="F21" s="27" t="s">
        <v>34</v>
      </c>
      <c r="G21" s="27" t="s">
        <v>35</v>
      </c>
      <c r="H21" s="27" t="s">
        <v>36</v>
      </c>
      <c r="I21" s="27" t="s">
        <v>61</v>
      </c>
      <c r="J21" s="1"/>
      <c r="K21" s="1"/>
      <c r="L21" s="1"/>
      <c r="M21" s="1"/>
      <c r="N21" s="1"/>
      <c r="O21" s="1"/>
      <c r="P21" s="1"/>
      <c r="Q21" s="1"/>
      <c r="R21" s="1"/>
      <c r="S21" s="1"/>
      <c r="T21" s="1"/>
      <c r="U21" s="1"/>
      <c r="V21" s="1"/>
      <c r="W21" s="1"/>
      <c r="X21" s="1"/>
      <c r="Y21" s="1"/>
      <c r="Z21" s="1"/>
    </row>
    <row r="22" ht="13.5" customHeight="1">
      <c r="A22" s="1"/>
      <c r="B22" s="1" t="s">
        <v>106</v>
      </c>
      <c r="C22" s="1"/>
      <c r="D22" s="1"/>
      <c r="E22" s="61" t="str">
        <f>Assumptions!E11</f>
        <v/>
      </c>
      <c r="F22" s="61">
        <f t="shared" ref="F22:H22" si="7">E26</f>
        <v>23040</v>
      </c>
      <c r="G22" s="61">
        <f t="shared" si="7"/>
        <v>28800</v>
      </c>
      <c r="H22" s="61">
        <f t="shared" si="7"/>
        <v>43200</v>
      </c>
      <c r="I22" s="61" t="str">
        <f>E22</f>
        <v/>
      </c>
      <c r="J22" s="1"/>
      <c r="K22" s="1"/>
      <c r="L22" s="1"/>
      <c r="M22" s="1"/>
      <c r="N22" s="1"/>
      <c r="O22" s="1"/>
      <c r="P22" s="1"/>
      <c r="Q22" s="1"/>
      <c r="R22" s="1"/>
      <c r="S22" s="1"/>
      <c r="T22" s="1"/>
      <c r="U22" s="1"/>
      <c r="V22" s="1"/>
      <c r="W22" s="1"/>
      <c r="X22" s="1"/>
      <c r="Y22" s="1"/>
      <c r="Z22" s="1"/>
    </row>
    <row r="23" ht="13.5" customHeight="1">
      <c r="A23" s="1"/>
      <c r="B23" s="1" t="s">
        <v>107</v>
      </c>
      <c r="C23" s="1"/>
      <c r="D23" s="1"/>
      <c r="E23" s="61">
        <f>E7*(1-Assumptions!$H$40)</f>
        <v>76800</v>
      </c>
      <c r="F23" s="61">
        <f>F7*(1-Assumptions!$H$40)</f>
        <v>96000</v>
      </c>
      <c r="G23" s="61">
        <f>G7*(1-Assumptions!$H$40)</f>
        <v>144000</v>
      </c>
      <c r="H23" s="61">
        <f>H7*(1-Assumptions!$H$40)</f>
        <v>115200</v>
      </c>
      <c r="I23" s="61">
        <f t="shared" ref="I23:I25" si="8">SUM(E23:H23)</f>
        <v>432000</v>
      </c>
      <c r="J23" s="1"/>
      <c r="K23" s="1"/>
      <c r="L23" s="1"/>
      <c r="M23" s="1"/>
      <c r="N23" s="1"/>
      <c r="O23" s="1"/>
      <c r="P23" s="1"/>
      <c r="Q23" s="1"/>
      <c r="R23" s="1"/>
      <c r="S23" s="1"/>
      <c r="T23" s="1"/>
      <c r="U23" s="1"/>
      <c r="V23" s="1"/>
      <c r="W23" s="1"/>
      <c r="X23" s="1"/>
      <c r="Y23" s="1"/>
      <c r="Z23" s="1"/>
    </row>
    <row r="24" ht="13.5" customHeight="1">
      <c r="A24" s="1"/>
      <c r="B24" s="1" t="s">
        <v>108</v>
      </c>
      <c r="C24" s="1"/>
      <c r="D24" s="1"/>
      <c r="E24" s="61">
        <f>E23*Assumptions!$H$43</f>
        <v>53760</v>
      </c>
      <c r="F24" s="61">
        <f>F23*Assumptions!$H$43</f>
        <v>67200</v>
      </c>
      <c r="G24" s="61">
        <f>G23*Assumptions!$H$43</f>
        <v>100800</v>
      </c>
      <c r="H24" s="61">
        <f>H23*Assumptions!$H$43</f>
        <v>80640</v>
      </c>
      <c r="I24" s="78">
        <f t="shared" si="8"/>
        <v>302400</v>
      </c>
      <c r="J24" s="1"/>
      <c r="K24" s="1"/>
      <c r="L24" s="1"/>
      <c r="M24" s="1"/>
      <c r="N24" s="1"/>
      <c r="O24" s="1"/>
      <c r="P24" s="1"/>
      <c r="Q24" s="1"/>
      <c r="R24" s="1"/>
      <c r="S24" s="1"/>
      <c r="T24" s="1"/>
      <c r="U24" s="1"/>
      <c r="V24" s="1"/>
      <c r="W24" s="1"/>
      <c r="X24" s="1"/>
      <c r="Y24" s="1"/>
      <c r="Z24" s="1"/>
    </row>
    <row r="25" ht="13.5" customHeight="1">
      <c r="A25" s="1"/>
      <c r="B25" s="1" t="s">
        <v>109</v>
      </c>
      <c r="C25" s="1"/>
      <c r="D25" s="1"/>
      <c r="E25" s="47"/>
      <c r="F25" s="47">
        <f>E23*Assumptions!$H$44</f>
        <v>23040</v>
      </c>
      <c r="G25" s="47">
        <f>F23*Assumptions!$H$44</f>
        <v>28800</v>
      </c>
      <c r="H25" s="47">
        <f>G23*Assumptions!$H$44</f>
        <v>43200</v>
      </c>
      <c r="I25" s="62">
        <f t="shared" si="8"/>
        <v>95040</v>
      </c>
      <c r="J25" s="1"/>
      <c r="K25" s="1"/>
      <c r="L25" s="1"/>
      <c r="M25" s="1"/>
      <c r="N25" s="1"/>
      <c r="O25" s="1"/>
      <c r="P25" s="1"/>
      <c r="Q25" s="1"/>
      <c r="R25" s="1"/>
      <c r="S25" s="1"/>
      <c r="T25" s="1"/>
      <c r="U25" s="1"/>
      <c r="V25" s="1"/>
      <c r="W25" s="1"/>
      <c r="X25" s="1"/>
      <c r="Y25" s="1"/>
      <c r="Z25" s="1"/>
    </row>
    <row r="26" ht="13.5" customHeight="1">
      <c r="A26" s="1"/>
      <c r="B26" s="1" t="s">
        <v>110</v>
      </c>
      <c r="C26" s="1"/>
      <c r="D26" s="1"/>
      <c r="E26" s="61">
        <f t="shared" ref="E26:H26" si="9">E22+E23-E24-E25</f>
        <v>23040</v>
      </c>
      <c r="F26" s="61">
        <f t="shared" si="9"/>
        <v>28800</v>
      </c>
      <c r="G26" s="61">
        <f t="shared" si="9"/>
        <v>43200</v>
      </c>
      <c r="H26" s="61">
        <f t="shared" si="9"/>
        <v>34560</v>
      </c>
      <c r="I26" s="61">
        <f>H26</f>
        <v>34560</v>
      </c>
      <c r="J26" s="1"/>
      <c r="K26" s="1"/>
      <c r="L26" s="1"/>
      <c r="M26" s="1"/>
      <c r="N26" s="1"/>
      <c r="O26" s="1"/>
      <c r="P26" s="1"/>
      <c r="Q26" s="1"/>
      <c r="R26" s="1"/>
      <c r="S26" s="1"/>
      <c r="T26" s="1"/>
      <c r="U26" s="1"/>
      <c r="V26" s="1"/>
      <c r="W26" s="1"/>
      <c r="X26" s="1"/>
      <c r="Y26" s="1"/>
      <c r="Z26" s="1"/>
    </row>
    <row r="27" ht="13.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3.5" customHeight="1">
      <c r="A28" s="1"/>
      <c r="B28" s="13" t="s">
        <v>111</v>
      </c>
      <c r="C28" s="1"/>
      <c r="D28" s="1"/>
      <c r="E28" s="27" t="s">
        <v>33</v>
      </c>
      <c r="F28" s="27" t="s">
        <v>34</v>
      </c>
      <c r="G28" s="27" t="s">
        <v>35</v>
      </c>
      <c r="H28" s="27" t="s">
        <v>36</v>
      </c>
      <c r="I28" s="27" t="s">
        <v>61</v>
      </c>
      <c r="J28" s="1"/>
      <c r="K28" s="1"/>
      <c r="L28" s="1"/>
      <c r="M28" s="1"/>
      <c r="N28" s="1"/>
      <c r="O28" s="1"/>
      <c r="P28" s="1"/>
      <c r="Q28" s="1"/>
      <c r="R28" s="1"/>
      <c r="S28" s="1"/>
      <c r="T28" s="1"/>
      <c r="U28" s="1"/>
      <c r="V28" s="1"/>
      <c r="W28" s="1"/>
      <c r="X28" s="1"/>
      <c r="Y28" s="1"/>
      <c r="Z28" s="1"/>
    </row>
    <row r="29" ht="13.5" customHeight="1">
      <c r="A29" s="1"/>
      <c r="B29" s="1" t="s">
        <v>106</v>
      </c>
      <c r="C29" s="1"/>
      <c r="D29" s="1"/>
      <c r="E29" s="61" t="str">
        <f>Assumptions!K10</f>
        <v/>
      </c>
      <c r="F29" s="61">
        <f t="shared" ref="F29:H29" si="10">E33</f>
        <v>11929.68</v>
      </c>
      <c r="G29" s="61">
        <f t="shared" si="10"/>
        <v>15096.2</v>
      </c>
      <c r="H29" s="61">
        <f t="shared" si="10"/>
        <v>21871.08</v>
      </c>
      <c r="I29" s="61" t="str">
        <f>E29</f>
        <v/>
      </c>
      <c r="J29" s="1"/>
      <c r="K29" s="1"/>
      <c r="L29" s="1"/>
      <c r="M29" s="1"/>
      <c r="N29" s="1"/>
      <c r="O29" s="1"/>
      <c r="P29" s="1"/>
      <c r="Q29" s="1"/>
      <c r="R29" s="1"/>
      <c r="S29" s="1"/>
      <c r="T29" s="1"/>
      <c r="U29" s="1"/>
      <c r="V29" s="1"/>
      <c r="W29" s="1"/>
      <c r="X29" s="1"/>
      <c r="Y29" s="1"/>
      <c r="Z29" s="1"/>
    </row>
    <row r="30" ht="13.5" customHeight="1">
      <c r="A30" s="1"/>
      <c r="B30" s="1" t="s">
        <v>112</v>
      </c>
      <c r="C30" s="1"/>
      <c r="D30" s="1"/>
      <c r="E30" s="61">
        <f>E8*(1-Assumptions!$H$46)</f>
        <v>29824.2</v>
      </c>
      <c r="F30" s="61">
        <f>F8*(1-Assumptions!$H$46)</f>
        <v>37740.5</v>
      </c>
      <c r="G30" s="61">
        <f>G8*(1-Assumptions!$H$46)</f>
        <v>54677.7</v>
      </c>
      <c r="H30" s="61">
        <f>H8*(1-Assumptions!$H$46)</f>
        <v>43999.9</v>
      </c>
      <c r="I30" s="61">
        <f t="shared" ref="I30:I32" si="11">SUM(E30:H30)</f>
        <v>166242.3</v>
      </c>
      <c r="J30" s="1"/>
      <c r="K30" s="1"/>
      <c r="L30" s="1"/>
      <c r="M30" s="1"/>
      <c r="N30" s="1"/>
      <c r="O30" s="1"/>
      <c r="P30" s="1"/>
      <c r="Q30" s="1"/>
      <c r="R30" s="1"/>
      <c r="S30" s="1"/>
      <c r="T30" s="1"/>
      <c r="U30" s="1"/>
      <c r="V30" s="1"/>
      <c r="W30" s="1"/>
      <c r="X30" s="1"/>
      <c r="Y30" s="1"/>
      <c r="Z30" s="1"/>
    </row>
    <row r="31" ht="13.5" customHeight="1">
      <c r="A31" s="1"/>
      <c r="B31" s="1" t="s">
        <v>113</v>
      </c>
      <c r="C31" s="1"/>
      <c r="D31" s="1"/>
      <c r="E31" s="61">
        <f>E30*Assumptions!$H$49</f>
        <v>17894.52</v>
      </c>
      <c r="F31" s="61">
        <f>F30*Assumptions!$H$49</f>
        <v>22644.3</v>
      </c>
      <c r="G31" s="61">
        <f>G30*Assumptions!$H$49</f>
        <v>32806.62</v>
      </c>
      <c r="H31" s="61">
        <f>H30*Assumptions!$H$49</f>
        <v>26399.94</v>
      </c>
      <c r="I31" s="61">
        <f t="shared" si="11"/>
        <v>99745.38</v>
      </c>
      <c r="J31" s="1"/>
      <c r="K31" s="1"/>
      <c r="L31" s="1"/>
      <c r="M31" s="1"/>
      <c r="N31" s="1"/>
      <c r="O31" s="1"/>
      <c r="P31" s="1"/>
      <c r="Q31" s="1"/>
      <c r="R31" s="1"/>
      <c r="S31" s="1"/>
      <c r="T31" s="1"/>
      <c r="U31" s="1"/>
      <c r="V31" s="1"/>
      <c r="W31" s="1"/>
      <c r="X31" s="1"/>
      <c r="Y31" s="1"/>
      <c r="Z31" s="1"/>
    </row>
    <row r="32" ht="13.5" customHeight="1">
      <c r="A32" s="1"/>
      <c r="B32" s="1" t="s">
        <v>114</v>
      </c>
      <c r="C32" s="1"/>
      <c r="D32" s="1"/>
      <c r="E32" s="47"/>
      <c r="F32" s="47">
        <f>E30*Assumptions!$H$50</f>
        <v>11929.68</v>
      </c>
      <c r="G32" s="47">
        <f>F30*Assumptions!$H$50</f>
        <v>15096.2</v>
      </c>
      <c r="H32" s="47">
        <f>G30*Assumptions!$H$50</f>
        <v>21871.08</v>
      </c>
      <c r="I32" s="47">
        <f t="shared" si="11"/>
        <v>48896.96</v>
      </c>
      <c r="J32" s="1"/>
      <c r="K32" s="1"/>
      <c r="L32" s="1"/>
      <c r="M32" s="1"/>
      <c r="N32" s="1"/>
      <c r="O32" s="1"/>
      <c r="P32" s="1"/>
      <c r="Q32" s="1"/>
      <c r="R32" s="1"/>
      <c r="S32" s="1"/>
      <c r="T32" s="1"/>
      <c r="U32" s="1"/>
      <c r="V32" s="1"/>
      <c r="W32" s="1"/>
      <c r="X32" s="1"/>
      <c r="Y32" s="1"/>
      <c r="Z32" s="1"/>
    </row>
    <row r="33" ht="13.5" customHeight="1">
      <c r="A33" s="1"/>
      <c r="B33" s="1" t="s">
        <v>110</v>
      </c>
      <c r="C33" s="1"/>
      <c r="D33" s="1"/>
      <c r="E33" s="61">
        <f t="shared" ref="E33:H33" si="12">E29+E30-E31-E32</f>
        <v>11929.68</v>
      </c>
      <c r="F33" s="61">
        <f t="shared" si="12"/>
        <v>15096.2</v>
      </c>
      <c r="G33" s="61">
        <f t="shared" si="12"/>
        <v>21871.08</v>
      </c>
      <c r="H33" s="61">
        <f t="shared" si="12"/>
        <v>17599.96</v>
      </c>
      <c r="I33" s="61">
        <f>H33</f>
        <v>17599.96</v>
      </c>
      <c r="J33" s="1"/>
      <c r="K33" s="1"/>
      <c r="L33" s="1"/>
      <c r="M33" s="1"/>
      <c r="N33" s="1"/>
      <c r="O33" s="1"/>
      <c r="P33" s="1"/>
      <c r="Q33" s="1"/>
      <c r="R33" s="1"/>
      <c r="S33" s="1"/>
      <c r="T33" s="1"/>
      <c r="U33" s="1"/>
      <c r="V33" s="1"/>
      <c r="W33" s="1"/>
      <c r="X33" s="1"/>
      <c r="Y33" s="1"/>
      <c r="Z33" s="1"/>
    </row>
    <row r="34"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B2:I2"/>
    <mergeCell ref="B3:I3"/>
    <mergeCell ref="B4:I4"/>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pageSetUpPr/>
  </sheetPr>
  <sheetViews>
    <sheetView showGridLines="0" workbookViewId="0"/>
  </sheetViews>
  <sheetFormatPr customHeight="1" defaultColWidth="14.43" defaultRowHeight="15.0"/>
  <cols>
    <col customWidth="1" min="1" max="1" width="10.29"/>
    <col customWidth="1" min="2" max="2" width="12.71"/>
    <col customWidth="1" min="3" max="3" width="13.71"/>
    <col customWidth="1" min="4" max="9" width="12.71"/>
    <col customWidth="1" min="10" max="26" width="8.71"/>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13.5" customHeight="1">
      <c r="A2" s="1"/>
      <c r="B2" s="79" t="str">
        <f>Assumptions!$F$5</f>
        <v>Fit Small Business</v>
      </c>
      <c r="J2" s="1"/>
      <c r="K2" s="1"/>
      <c r="L2" s="1"/>
      <c r="M2" s="1"/>
      <c r="N2" s="1"/>
      <c r="O2" s="1"/>
      <c r="P2" s="1"/>
      <c r="Q2" s="1"/>
      <c r="R2" s="1"/>
      <c r="S2" s="1"/>
      <c r="T2" s="1"/>
      <c r="U2" s="1"/>
      <c r="V2" s="1"/>
      <c r="W2" s="1"/>
      <c r="X2" s="1"/>
      <c r="Y2" s="1"/>
      <c r="Z2" s="1"/>
    </row>
    <row r="3" ht="13.5" customHeight="1">
      <c r="A3" s="1"/>
      <c r="B3" s="79" t="s">
        <v>115</v>
      </c>
      <c r="J3" s="1"/>
      <c r="K3" s="1"/>
      <c r="L3" s="1"/>
      <c r="M3" s="1"/>
      <c r="N3" s="1"/>
      <c r="O3" s="1"/>
      <c r="P3" s="1"/>
      <c r="Q3" s="1"/>
      <c r="R3" s="1"/>
      <c r="S3" s="1"/>
      <c r="T3" s="1"/>
      <c r="U3" s="1"/>
      <c r="V3" s="1"/>
      <c r="W3" s="1"/>
      <c r="X3" s="1"/>
      <c r="Y3" s="1"/>
      <c r="Z3" s="1"/>
    </row>
    <row r="4" ht="13.5" customHeight="1">
      <c r="A4" s="1"/>
      <c r="B4" s="79" t="str">
        <f>"For Fiscal Year "&amp;Assumptions!$F$3</f>
        <v>For Fiscal Year 2024</v>
      </c>
      <c r="J4" s="1"/>
      <c r="K4" s="1"/>
      <c r="L4" s="1"/>
      <c r="M4" s="1"/>
      <c r="N4" s="1"/>
      <c r="O4" s="1"/>
      <c r="P4" s="1"/>
      <c r="Q4" s="1"/>
      <c r="R4" s="1"/>
      <c r="S4" s="1"/>
      <c r="T4" s="1"/>
      <c r="U4" s="1"/>
      <c r="V4" s="1"/>
      <c r="W4" s="1"/>
      <c r="X4" s="1"/>
      <c r="Y4" s="1"/>
      <c r="Z4" s="1"/>
    </row>
    <row r="5" ht="13.5" customHeight="1">
      <c r="A5" s="1"/>
      <c r="B5" s="1"/>
      <c r="C5" s="1"/>
      <c r="D5" s="1"/>
      <c r="E5" s="1"/>
      <c r="F5" s="1"/>
      <c r="G5" s="1"/>
      <c r="H5" s="1"/>
      <c r="I5" s="1"/>
      <c r="J5" s="1"/>
      <c r="K5" s="1"/>
      <c r="L5" s="1"/>
      <c r="M5" s="1"/>
      <c r="N5" s="1"/>
      <c r="O5" s="1"/>
      <c r="P5" s="1"/>
      <c r="Q5" s="1"/>
      <c r="R5" s="1"/>
      <c r="S5" s="1"/>
      <c r="T5" s="1"/>
      <c r="U5" s="1"/>
      <c r="V5" s="1"/>
      <c r="W5" s="1"/>
      <c r="X5" s="1"/>
      <c r="Y5" s="1"/>
      <c r="Z5" s="1"/>
    </row>
    <row r="6" ht="13.5" customHeight="1">
      <c r="A6" s="1"/>
      <c r="B6" s="1"/>
      <c r="C6" s="1"/>
      <c r="D6" s="1"/>
      <c r="E6" s="79" t="s">
        <v>33</v>
      </c>
      <c r="F6" s="79" t="s">
        <v>34</v>
      </c>
      <c r="G6" s="79" t="s">
        <v>35</v>
      </c>
      <c r="H6" s="79" t="s">
        <v>36</v>
      </c>
      <c r="I6" s="79" t="s">
        <v>61</v>
      </c>
      <c r="J6" s="1"/>
      <c r="K6" s="1"/>
      <c r="L6" s="1"/>
      <c r="M6" s="1"/>
      <c r="N6" s="1"/>
      <c r="O6" s="1"/>
      <c r="P6" s="1"/>
      <c r="Q6" s="1"/>
      <c r="R6" s="1"/>
      <c r="S6" s="1"/>
      <c r="T6" s="1"/>
      <c r="U6" s="1"/>
      <c r="V6" s="1"/>
      <c r="W6" s="1"/>
      <c r="X6" s="1"/>
      <c r="Y6" s="1"/>
      <c r="Z6" s="1"/>
    </row>
    <row r="7" ht="13.5" customHeight="1">
      <c r="A7" s="1"/>
      <c r="B7" s="1" t="s">
        <v>95</v>
      </c>
      <c r="C7" s="1"/>
      <c r="D7" s="1"/>
      <c r="E7" s="61">
        <f>Sales!D9</f>
        <v>96000</v>
      </c>
      <c r="F7" s="61">
        <f>Sales!E9</f>
        <v>120000</v>
      </c>
      <c r="G7" s="61">
        <f>Sales!F9</f>
        <v>180000</v>
      </c>
      <c r="H7" s="61">
        <f>Sales!G9</f>
        <v>144000</v>
      </c>
      <c r="I7" s="61">
        <f t="shared" ref="I7:I12" si="1">SUM(E7:H7)</f>
        <v>540000</v>
      </c>
      <c r="J7" s="1"/>
      <c r="K7" s="1"/>
      <c r="L7" s="1"/>
      <c r="M7" s="1"/>
      <c r="N7" s="1"/>
      <c r="O7" s="1"/>
      <c r="P7" s="1"/>
      <c r="Q7" s="1"/>
      <c r="R7" s="1"/>
      <c r="S7" s="1"/>
      <c r="T7" s="1"/>
      <c r="U7" s="1"/>
      <c r="V7" s="1"/>
      <c r="W7" s="1"/>
      <c r="X7" s="1"/>
      <c r="Y7" s="1"/>
      <c r="Z7" s="1"/>
    </row>
    <row r="8" ht="13.5" customHeight="1">
      <c r="A8" s="1"/>
      <c r="B8" s="1" t="s">
        <v>77</v>
      </c>
      <c r="C8" s="1"/>
      <c r="D8" s="1"/>
      <c r="E8" s="47">
        <f>COGS!E12</f>
        <v>42080</v>
      </c>
      <c r="F8" s="47">
        <f>COGS!F12</f>
        <v>52600</v>
      </c>
      <c r="G8" s="47">
        <f>COGS!G12</f>
        <v>78900</v>
      </c>
      <c r="H8" s="47">
        <f>COGS!H12</f>
        <v>63120</v>
      </c>
      <c r="I8" s="47">
        <f t="shared" si="1"/>
        <v>236700</v>
      </c>
      <c r="J8" s="1"/>
      <c r="K8" s="1"/>
      <c r="L8" s="1"/>
      <c r="M8" s="1"/>
      <c r="N8" s="1"/>
      <c r="O8" s="1"/>
      <c r="P8" s="1"/>
      <c r="Q8" s="1"/>
      <c r="R8" s="1"/>
      <c r="S8" s="1"/>
      <c r="T8" s="1"/>
      <c r="U8" s="1"/>
      <c r="V8" s="1"/>
      <c r="W8" s="1"/>
      <c r="X8" s="1"/>
      <c r="Y8" s="1"/>
      <c r="Z8" s="1"/>
    </row>
    <row r="9" ht="13.5" customHeight="1">
      <c r="A9" s="1"/>
      <c r="B9" s="1" t="s">
        <v>116</v>
      </c>
      <c r="C9" s="1"/>
      <c r="D9" s="1"/>
      <c r="E9" s="61">
        <f t="shared" ref="E9:H9" si="2">E7-E8</f>
        <v>53920</v>
      </c>
      <c r="F9" s="61">
        <f t="shared" si="2"/>
        <v>67400</v>
      </c>
      <c r="G9" s="61">
        <f t="shared" si="2"/>
        <v>101100</v>
      </c>
      <c r="H9" s="61">
        <f t="shared" si="2"/>
        <v>80880</v>
      </c>
      <c r="I9" s="61">
        <f t="shared" si="1"/>
        <v>303300</v>
      </c>
      <c r="J9" s="1"/>
      <c r="K9" s="1"/>
      <c r="L9" s="1"/>
      <c r="M9" s="1"/>
      <c r="N9" s="1"/>
      <c r="O9" s="1"/>
      <c r="P9" s="1"/>
      <c r="Q9" s="1"/>
      <c r="R9" s="1"/>
      <c r="S9" s="1"/>
      <c r="T9" s="1"/>
      <c r="U9" s="1"/>
      <c r="V9" s="1"/>
      <c r="W9" s="1"/>
      <c r="X9" s="1"/>
      <c r="Y9" s="1"/>
      <c r="Z9" s="1"/>
    </row>
    <row r="10" ht="13.5" customHeight="1">
      <c r="A10" s="1"/>
      <c r="B10" s="1" t="s">
        <v>117</v>
      </c>
      <c r="C10" s="1"/>
      <c r="D10" s="1"/>
      <c r="E10" s="47">
        <f>'SG&amp;A'!E11</f>
        <v>39000</v>
      </c>
      <c r="F10" s="47">
        <f>'SG&amp;A'!F11</f>
        <v>39000</v>
      </c>
      <c r="G10" s="47">
        <f>'SG&amp;A'!G11</f>
        <v>39000</v>
      </c>
      <c r="H10" s="47">
        <f>'SG&amp;A'!H11</f>
        <v>39000</v>
      </c>
      <c r="I10" s="47">
        <f t="shared" si="1"/>
        <v>156000</v>
      </c>
      <c r="J10" s="1"/>
      <c r="K10" s="1"/>
      <c r="L10" s="1"/>
      <c r="M10" s="1"/>
      <c r="N10" s="1"/>
      <c r="O10" s="1"/>
      <c r="P10" s="1"/>
      <c r="Q10" s="1"/>
      <c r="R10" s="1"/>
      <c r="S10" s="1"/>
      <c r="T10" s="1"/>
      <c r="U10" s="1"/>
      <c r="V10" s="1"/>
      <c r="W10" s="1"/>
      <c r="X10" s="1"/>
      <c r="Y10" s="1"/>
      <c r="Z10" s="1"/>
    </row>
    <row r="11" ht="13.5" customHeight="1">
      <c r="A11" s="1"/>
      <c r="B11" s="1" t="s">
        <v>118</v>
      </c>
      <c r="C11" s="1"/>
      <c r="D11" s="1"/>
      <c r="E11" s="61">
        <f t="shared" ref="E11:H11" si="3">E9-E10</f>
        <v>14920</v>
      </c>
      <c r="F11" s="61">
        <f t="shared" si="3"/>
        <v>28400</v>
      </c>
      <c r="G11" s="61">
        <f t="shared" si="3"/>
        <v>62100</v>
      </c>
      <c r="H11" s="61">
        <f t="shared" si="3"/>
        <v>41880</v>
      </c>
      <c r="I11" s="61">
        <f t="shared" si="1"/>
        <v>147300</v>
      </c>
      <c r="J11" s="1"/>
      <c r="K11" s="1"/>
      <c r="L11" s="1"/>
      <c r="M11" s="1"/>
      <c r="N11" s="1"/>
      <c r="O11" s="1"/>
      <c r="P11" s="1"/>
      <c r="Q11" s="1"/>
      <c r="R11" s="1"/>
      <c r="S11" s="1"/>
      <c r="T11" s="1"/>
      <c r="U11" s="1"/>
      <c r="V11" s="1"/>
      <c r="W11" s="1"/>
      <c r="X11" s="1"/>
      <c r="Y11" s="1"/>
      <c r="Z11" s="1"/>
    </row>
    <row r="12" ht="13.5" customHeight="1">
      <c r="A12" s="1"/>
      <c r="B12" s="1" t="s">
        <v>119</v>
      </c>
      <c r="C12" s="1"/>
      <c r="D12" s="1"/>
      <c r="E12" s="47">
        <f>E11*Assumptions!$K$18</f>
        <v>4476</v>
      </c>
      <c r="F12" s="47">
        <f>F11*Assumptions!$K$18</f>
        <v>8520</v>
      </c>
      <c r="G12" s="47">
        <f>G11*Assumptions!$K$18</f>
        <v>18630</v>
      </c>
      <c r="H12" s="47">
        <f>H11*Assumptions!$K$18</f>
        <v>12564</v>
      </c>
      <c r="I12" s="47">
        <f t="shared" si="1"/>
        <v>44190</v>
      </c>
      <c r="J12" s="1"/>
      <c r="K12" s="1"/>
      <c r="L12" s="1"/>
      <c r="M12" s="1"/>
      <c r="N12" s="1"/>
      <c r="O12" s="1"/>
      <c r="P12" s="1"/>
      <c r="Q12" s="1"/>
      <c r="R12" s="1"/>
      <c r="S12" s="1"/>
      <c r="T12" s="1"/>
      <c r="U12" s="1"/>
      <c r="V12" s="1"/>
      <c r="W12" s="1"/>
      <c r="X12" s="1"/>
      <c r="Y12" s="1"/>
      <c r="Z12" s="1"/>
    </row>
    <row r="13" ht="13.5" customHeight="1">
      <c r="A13" s="1"/>
      <c r="B13" s="13" t="s">
        <v>120</v>
      </c>
      <c r="C13" s="1"/>
      <c r="D13" s="1"/>
      <c r="E13" s="80">
        <f t="shared" ref="E13:I13" si="4">E11-E12</f>
        <v>10444</v>
      </c>
      <c r="F13" s="80">
        <f t="shared" si="4"/>
        <v>19880</v>
      </c>
      <c r="G13" s="80">
        <f t="shared" si="4"/>
        <v>43470</v>
      </c>
      <c r="H13" s="80">
        <f t="shared" si="4"/>
        <v>29316</v>
      </c>
      <c r="I13" s="80">
        <f t="shared" si="4"/>
        <v>103110</v>
      </c>
      <c r="J13" s="1"/>
      <c r="K13" s="1"/>
      <c r="L13" s="1"/>
      <c r="M13" s="1"/>
      <c r="N13" s="1"/>
      <c r="O13" s="1"/>
      <c r="P13" s="1"/>
      <c r="Q13" s="1"/>
      <c r="R13" s="1"/>
      <c r="S13" s="1"/>
      <c r="T13" s="1"/>
      <c r="U13" s="1"/>
      <c r="V13" s="1"/>
      <c r="W13" s="1"/>
      <c r="X13" s="1"/>
      <c r="Y13" s="1"/>
      <c r="Z13" s="1"/>
    </row>
    <row r="14" ht="13.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3.5" customHeight="1">
      <c r="A15" s="1"/>
      <c r="B15" s="79" t="str">
        <f>Assumptions!$F$5</f>
        <v>Fit Small Business</v>
      </c>
      <c r="J15" s="1"/>
      <c r="K15" s="1"/>
      <c r="L15" s="1"/>
      <c r="M15" s="1"/>
      <c r="N15" s="1"/>
      <c r="O15" s="1"/>
      <c r="P15" s="1"/>
      <c r="Q15" s="1"/>
      <c r="R15" s="1"/>
      <c r="S15" s="1"/>
      <c r="T15" s="1"/>
      <c r="U15" s="1"/>
      <c r="V15" s="1"/>
      <c r="W15" s="1"/>
      <c r="X15" s="1"/>
      <c r="Y15" s="1"/>
      <c r="Z15" s="1"/>
    </row>
    <row r="16" ht="13.5" customHeight="1">
      <c r="A16" s="1"/>
      <c r="B16" s="79" t="s">
        <v>121</v>
      </c>
      <c r="J16" s="1"/>
      <c r="K16" s="1"/>
      <c r="L16" s="1"/>
      <c r="M16" s="1"/>
      <c r="N16" s="1"/>
      <c r="O16" s="1"/>
      <c r="P16" s="1"/>
      <c r="Q16" s="1"/>
      <c r="R16" s="1"/>
      <c r="S16" s="1"/>
      <c r="T16" s="1"/>
      <c r="U16" s="1"/>
      <c r="V16" s="1"/>
      <c r="W16" s="1"/>
      <c r="X16" s="1"/>
      <c r="Y16" s="1"/>
      <c r="Z16" s="1"/>
    </row>
    <row r="17" ht="13.5" customHeight="1">
      <c r="A17" s="1"/>
      <c r="B17" s="79" t="str">
        <f>"For Fiscal Year "&amp;Assumptions!$F$3</f>
        <v>For Fiscal Year 2024</v>
      </c>
      <c r="J17" s="1"/>
      <c r="K17" s="1"/>
      <c r="L17" s="1"/>
      <c r="M17" s="1"/>
      <c r="N17" s="1"/>
      <c r="O17" s="1"/>
      <c r="P17" s="1"/>
      <c r="Q17" s="1"/>
      <c r="R17" s="1"/>
      <c r="S17" s="1"/>
      <c r="T17" s="1"/>
      <c r="U17" s="1"/>
      <c r="V17" s="1"/>
      <c r="W17" s="1"/>
      <c r="X17" s="1"/>
      <c r="Y17" s="1"/>
      <c r="Z17" s="1"/>
    </row>
    <row r="18" ht="13.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3.5" customHeight="1">
      <c r="A19" s="1"/>
      <c r="B19" s="1"/>
      <c r="C19" s="1"/>
      <c r="D19" s="1"/>
      <c r="E19" s="79" t="s">
        <v>33</v>
      </c>
      <c r="F19" s="79" t="s">
        <v>34</v>
      </c>
      <c r="G19" s="79" t="s">
        <v>35</v>
      </c>
      <c r="H19" s="79" t="s">
        <v>36</v>
      </c>
      <c r="I19" s="79" t="s">
        <v>61</v>
      </c>
      <c r="J19" s="1"/>
      <c r="K19" s="1"/>
      <c r="L19" s="1"/>
      <c r="M19" s="1"/>
      <c r="N19" s="1"/>
      <c r="O19" s="1"/>
      <c r="P19" s="1"/>
      <c r="Q19" s="1"/>
      <c r="R19" s="1"/>
      <c r="S19" s="1"/>
      <c r="T19" s="1"/>
      <c r="U19" s="1"/>
      <c r="V19" s="1"/>
      <c r="W19" s="1"/>
      <c r="X19" s="1"/>
      <c r="Y19" s="1"/>
      <c r="Z19" s="1"/>
    </row>
    <row r="20" ht="13.5" customHeight="1">
      <c r="A20" s="1"/>
      <c r="B20" s="81" t="s">
        <v>122</v>
      </c>
      <c r="C20" s="1"/>
      <c r="D20" s="1"/>
      <c r="E20" s="80">
        <f>Assumptions!K11</f>
        <v>150000</v>
      </c>
      <c r="F20" s="80">
        <f t="shared" ref="F20:H20" si="5">E23</f>
        <v>150000</v>
      </c>
      <c r="G20" s="80">
        <f t="shared" si="5"/>
        <v>150000</v>
      </c>
      <c r="H20" s="80">
        <f t="shared" si="5"/>
        <v>150000</v>
      </c>
      <c r="I20" s="80">
        <f>E20</f>
        <v>150000</v>
      </c>
      <c r="J20" s="1"/>
      <c r="K20" s="1"/>
      <c r="L20" s="1"/>
      <c r="M20" s="1"/>
      <c r="N20" s="1"/>
      <c r="O20" s="1"/>
      <c r="P20" s="1"/>
      <c r="Q20" s="1"/>
      <c r="R20" s="1"/>
      <c r="S20" s="1"/>
      <c r="T20" s="1"/>
      <c r="U20" s="1"/>
      <c r="V20" s="1"/>
      <c r="W20" s="1"/>
      <c r="X20" s="1"/>
      <c r="Y20" s="1"/>
      <c r="Z20" s="1"/>
    </row>
    <row r="21" ht="13.5" customHeight="1">
      <c r="A21" s="1"/>
      <c r="B21" s="1" t="s">
        <v>123</v>
      </c>
      <c r="C21" s="1"/>
      <c r="D21" s="1"/>
      <c r="E21" s="82" t="str">
        <f>Capital!E9</f>
        <v/>
      </c>
      <c r="F21" s="82" t="str">
        <f>Capital!F9</f>
        <v/>
      </c>
      <c r="G21" s="82" t="str">
        <f>Capital!G9</f>
        <v/>
      </c>
      <c r="H21" s="82" t="str">
        <f>Capital!H9</f>
        <v/>
      </c>
      <c r="I21" s="82">
        <f t="shared" ref="I21:I22" si="6">SUM(E21:H21)</f>
        <v>0</v>
      </c>
      <c r="J21" s="1"/>
      <c r="K21" s="1"/>
      <c r="L21" s="1"/>
      <c r="M21" s="1"/>
      <c r="N21" s="1"/>
      <c r="O21" s="1"/>
      <c r="P21" s="1"/>
      <c r="Q21" s="1"/>
      <c r="R21" s="1"/>
      <c r="S21" s="1"/>
      <c r="T21" s="1"/>
      <c r="U21" s="1"/>
      <c r="V21" s="1"/>
      <c r="W21" s="1"/>
      <c r="X21" s="1"/>
      <c r="Y21" s="1"/>
      <c r="Z21" s="1"/>
    </row>
    <row r="22" ht="13.5" customHeight="1">
      <c r="A22" s="1"/>
      <c r="B22" s="1" t="s">
        <v>124</v>
      </c>
      <c r="C22" s="1"/>
      <c r="D22" s="1"/>
      <c r="E22" s="55" t="str">
        <f>Capital!E10</f>
        <v/>
      </c>
      <c r="F22" s="55" t="str">
        <f>Capital!F10</f>
        <v/>
      </c>
      <c r="G22" s="55" t="str">
        <f>Capital!G10</f>
        <v/>
      </c>
      <c r="H22" s="55" t="str">
        <f>Capital!H10</f>
        <v/>
      </c>
      <c r="I22" s="55">
        <f t="shared" si="6"/>
        <v>0</v>
      </c>
      <c r="J22" s="1"/>
      <c r="K22" s="1"/>
      <c r="L22" s="1"/>
      <c r="M22" s="1"/>
      <c r="N22" s="1"/>
      <c r="O22" s="1"/>
      <c r="P22" s="1"/>
      <c r="Q22" s="1"/>
      <c r="R22" s="1"/>
      <c r="S22" s="1"/>
      <c r="T22" s="1"/>
      <c r="U22" s="1"/>
      <c r="V22" s="1"/>
      <c r="W22" s="1"/>
      <c r="X22" s="1"/>
      <c r="Y22" s="1"/>
      <c r="Z22" s="1"/>
    </row>
    <row r="23" ht="13.5" customHeight="1">
      <c r="A23" s="1"/>
      <c r="B23" s="81" t="s">
        <v>125</v>
      </c>
      <c r="C23" s="81"/>
      <c r="D23" s="81"/>
      <c r="E23" s="80">
        <f t="shared" ref="E23:H23" si="7">E20+E21-E22</f>
        <v>150000</v>
      </c>
      <c r="F23" s="80">
        <f t="shared" si="7"/>
        <v>150000</v>
      </c>
      <c r="G23" s="80">
        <f t="shared" si="7"/>
        <v>150000</v>
      </c>
      <c r="H23" s="80">
        <f t="shared" si="7"/>
        <v>150000</v>
      </c>
      <c r="I23" s="80">
        <f>H23</f>
        <v>150000</v>
      </c>
      <c r="J23" s="1"/>
      <c r="K23" s="1"/>
      <c r="L23" s="1"/>
      <c r="M23" s="1"/>
      <c r="N23" s="1"/>
      <c r="O23" s="1"/>
      <c r="P23" s="1"/>
      <c r="Q23" s="1"/>
      <c r="R23" s="1"/>
      <c r="S23" s="1"/>
      <c r="T23" s="1"/>
      <c r="U23" s="1"/>
      <c r="V23" s="1"/>
      <c r="W23" s="1"/>
      <c r="X23" s="1"/>
      <c r="Y23" s="1"/>
      <c r="Z23" s="1"/>
    </row>
    <row r="24" ht="13.5" customHeight="1">
      <c r="A24" s="1"/>
      <c r="B24" s="81"/>
      <c r="C24" s="81"/>
      <c r="D24" s="81"/>
      <c r="E24" s="81"/>
      <c r="F24" s="81"/>
      <c r="G24" s="81"/>
      <c r="H24" s="81"/>
      <c r="I24" s="81"/>
      <c r="J24" s="1"/>
      <c r="K24" s="1"/>
      <c r="L24" s="1"/>
      <c r="M24" s="1"/>
      <c r="N24" s="1"/>
      <c r="O24" s="1"/>
      <c r="P24" s="1"/>
      <c r="Q24" s="1"/>
      <c r="R24" s="1"/>
      <c r="S24" s="1"/>
      <c r="T24" s="1"/>
      <c r="U24" s="1"/>
      <c r="V24" s="1"/>
      <c r="W24" s="1"/>
      <c r="X24" s="1"/>
      <c r="Y24" s="1"/>
      <c r="Z24" s="1"/>
    </row>
    <row r="25" ht="13.5" customHeight="1">
      <c r="A25" s="1"/>
      <c r="B25" s="81" t="s">
        <v>126</v>
      </c>
      <c r="C25" s="81"/>
      <c r="D25" s="81"/>
      <c r="E25" s="80">
        <f>Assumptions!K12</f>
        <v>163684</v>
      </c>
      <c r="F25" s="80">
        <f t="shared" ref="F25:H25" si="8">E27</f>
        <v>174128</v>
      </c>
      <c r="G25" s="80">
        <f t="shared" si="8"/>
        <v>194008</v>
      </c>
      <c r="H25" s="80">
        <f t="shared" si="8"/>
        <v>237478</v>
      </c>
      <c r="I25" s="80">
        <f>E25</f>
        <v>163684</v>
      </c>
      <c r="J25" s="1"/>
      <c r="K25" s="1"/>
      <c r="L25" s="1"/>
      <c r="M25" s="1"/>
      <c r="N25" s="1"/>
      <c r="O25" s="1"/>
      <c r="P25" s="1"/>
      <c r="Q25" s="1"/>
      <c r="R25" s="1"/>
      <c r="S25" s="1"/>
      <c r="T25" s="1"/>
      <c r="U25" s="1"/>
      <c r="V25" s="1"/>
      <c r="W25" s="1"/>
      <c r="X25" s="1"/>
      <c r="Y25" s="1"/>
      <c r="Z25" s="1"/>
    </row>
    <row r="26" ht="13.5" customHeight="1">
      <c r="A26" s="1"/>
      <c r="B26" s="1" t="s">
        <v>127</v>
      </c>
      <c r="C26" s="1"/>
      <c r="D26" s="1"/>
      <c r="E26" s="47">
        <f t="shared" ref="E26:H26" si="9">E13</f>
        <v>10444</v>
      </c>
      <c r="F26" s="47">
        <f t="shared" si="9"/>
        <v>19880</v>
      </c>
      <c r="G26" s="47">
        <f t="shared" si="9"/>
        <v>43470</v>
      </c>
      <c r="H26" s="47">
        <f t="shared" si="9"/>
        <v>29316</v>
      </c>
      <c r="I26" s="47">
        <f>SUM(E26:H26)</f>
        <v>103110</v>
      </c>
      <c r="J26" s="1"/>
      <c r="K26" s="1"/>
      <c r="L26" s="1"/>
      <c r="M26" s="1"/>
      <c r="N26" s="1"/>
      <c r="O26" s="1"/>
      <c r="P26" s="1"/>
      <c r="Q26" s="1"/>
      <c r="R26" s="1"/>
      <c r="S26" s="1"/>
      <c r="T26" s="1"/>
      <c r="U26" s="1"/>
      <c r="V26" s="1"/>
      <c r="W26" s="1"/>
      <c r="X26" s="1"/>
      <c r="Y26" s="1"/>
      <c r="Z26" s="1"/>
    </row>
    <row r="27" ht="13.5" customHeight="1">
      <c r="A27" s="1"/>
      <c r="B27" s="81" t="s">
        <v>128</v>
      </c>
      <c r="C27" s="81"/>
      <c r="D27" s="81"/>
      <c r="E27" s="80">
        <f t="shared" ref="E27:H27" si="10">E25+E26</f>
        <v>174128</v>
      </c>
      <c r="F27" s="80">
        <f t="shared" si="10"/>
        <v>194008</v>
      </c>
      <c r="G27" s="80">
        <f t="shared" si="10"/>
        <v>237478</v>
      </c>
      <c r="H27" s="80">
        <f t="shared" si="10"/>
        <v>266794</v>
      </c>
      <c r="I27" s="80">
        <f>H27</f>
        <v>266794</v>
      </c>
      <c r="J27" s="1"/>
      <c r="K27" s="1"/>
      <c r="L27" s="1"/>
      <c r="M27" s="1"/>
      <c r="N27" s="1"/>
      <c r="O27" s="1"/>
      <c r="P27" s="1"/>
      <c r="Q27" s="1"/>
      <c r="R27" s="1"/>
      <c r="S27" s="1"/>
      <c r="T27" s="1"/>
      <c r="U27" s="1"/>
      <c r="V27" s="1"/>
      <c r="W27" s="1"/>
      <c r="X27" s="1"/>
      <c r="Y27" s="1"/>
      <c r="Z27" s="1"/>
    </row>
    <row r="28" ht="13.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3.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3.5" customHeight="1">
      <c r="A30" s="1"/>
      <c r="B30" s="79" t="str">
        <f>Assumptions!$F$5</f>
        <v>Fit Small Business</v>
      </c>
      <c r="J30" s="1"/>
      <c r="K30" s="1"/>
      <c r="L30" s="1"/>
      <c r="M30" s="1"/>
      <c r="N30" s="1"/>
      <c r="O30" s="1"/>
      <c r="P30" s="1"/>
      <c r="Q30" s="1"/>
      <c r="R30" s="1"/>
      <c r="S30" s="1"/>
      <c r="T30" s="1"/>
      <c r="U30" s="1"/>
      <c r="V30" s="1"/>
      <c r="W30" s="1"/>
      <c r="X30" s="1"/>
      <c r="Y30" s="1"/>
      <c r="Z30" s="1"/>
    </row>
    <row r="31" ht="13.5" customHeight="1">
      <c r="A31" s="1"/>
      <c r="B31" s="79" t="s">
        <v>129</v>
      </c>
      <c r="J31" s="1"/>
      <c r="K31" s="1"/>
      <c r="L31" s="1"/>
      <c r="M31" s="1"/>
      <c r="N31" s="1"/>
      <c r="O31" s="1"/>
      <c r="P31" s="1"/>
      <c r="Q31" s="1"/>
      <c r="R31" s="1"/>
      <c r="S31" s="1"/>
      <c r="T31" s="1"/>
      <c r="U31" s="1"/>
      <c r="V31" s="1"/>
      <c r="W31" s="1"/>
      <c r="X31" s="1"/>
      <c r="Y31" s="1"/>
      <c r="Z31" s="1"/>
    </row>
    <row r="32" ht="13.5" customHeight="1">
      <c r="A32" s="1"/>
      <c r="B32" s="79" t="str">
        <f>"For Fiscal Year "&amp;Assumptions!$F$3</f>
        <v>For Fiscal Year 2024</v>
      </c>
      <c r="J32" s="1"/>
      <c r="K32" s="1"/>
      <c r="L32" s="1"/>
      <c r="M32" s="1"/>
      <c r="N32" s="1"/>
      <c r="O32" s="1"/>
      <c r="P32" s="1"/>
      <c r="Q32" s="1"/>
      <c r="R32" s="1"/>
      <c r="S32" s="1"/>
      <c r="T32" s="1"/>
      <c r="U32" s="1"/>
      <c r="V32" s="1"/>
      <c r="W32" s="1"/>
      <c r="X32" s="1"/>
      <c r="Y32" s="1"/>
      <c r="Z32" s="1"/>
    </row>
    <row r="33"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3.5" customHeight="1">
      <c r="A34" s="1"/>
      <c r="B34" s="81" t="s">
        <v>130</v>
      </c>
      <c r="C34" s="1"/>
      <c r="D34" s="1"/>
      <c r="E34" s="1"/>
      <c r="F34" s="81" t="s">
        <v>131</v>
      </c>
      <c r="G34" s="1"/>
      <c r="H34" s="1"/>
      <c r="I34" s="1"/>
      <c r="J34" s="1"/>
      <c r="K34" s="1"/>
      <c r="L34" s="1"/>
      <c r="M34" s="1"/>
      <c r="N34" s="1"/>
      <c r="O34" s="1"/>
      <c r="P34" s="1"/>
      <c r="Q34" s="1"/>
      <c r="R34" s="1"/>
      <c r="S34" s="1"/>
      <c r="T34" s="1"/>
      <c r="U34" s="1"/>
      <c r="V34" s="1"/>
      <c r="W34" s="1"/>
      <c r="X34" s="1"/>
      <c r="Y34" s="1"/>
      <c r="Z34" s="1"/>
    </row>
    <row r="35" ht="13.5" customHeight="1">
      <c r="A35" s="1"/>
      <c r="B35" s="1" t="s">
        <v>20</v>
      </c>
      <c r="C35" s="1"/>
      <c r="D35" s="61">
        <f>Cash!H18</f>
        <v>119340.96</v>
      </c>
      <c r="E35" s="1"/>
      <c r="F35" s="1" t="s">
        <v>21</v>
      </c>
      <c r="G35" s="1"/>
      <c r="H35" s="61">
        <f>Cash!H33</f>
        <v>17599.96</v>
      </c>
      <c r="I35" s="1"/>
      <c r="J35" s="1"/>
      <c r="K35" s="1"/>
      <c r="L35" s="1"/>
      <c r="M35" s="1"/>
      <c r="N35" s="1"/>
      <c r="O35" s="1"/>
      <c r="P35" s="1"/>
      <c r="Q35" s="1"/>
      <c r="R35" s="1"/>
      <c r="S35" s="1"/>
      <c r="T35" s="1"/>
      <c r="U35" s="1"/>
      <c r="V35" s="1"/>
      <c r="W35" s="1"/>
      <c r="X35" s="1"/>
      <c r="Y35" s="1"/>
      <c r="Z35" s="1"/>
    </row>
    <row r="36" ht="13.5" customHeight="1">
      <c r="A36" s="1"/>
      <c r="B36" s="1" t="s">
        <v>22</v>
      </c>
      <c r="C36" s="1"/>
      <c r="D36" s="61">
        <f>Cash!H26</f>
        <v>34560</v>
      </c>
      <c r="E36" s="1"/>
      <c r="F36" s="1" t="s">
        <v>132</v>
      </c>
      <c r="G36" s="1"/>
      <c r="H36" s="61">
        <f>Capital!I7-Capital!I12</f>
        <v>0</v>
      </c>
      <c r="I36" s="1"/>
      <c r="J36" s="1"/>
      <c r="K36" s="1"/>
      <c r="L36" s="1"/>
      <c r="M36" s="1"/>
      <c r="N36" s="1"/>
      <c r="O36" s="1"/>
      <c r="P36" s="1"/>
      <c r="Q36" s="1"/>
      <c r="R36" s="1"/>
      <c r="S36" s="1"/>
      <c r="T36" s="1"/>
      <c r="U36" s="1"/>
      <c r="V36" s="1"/>
      <c r="W36" s="1"/>
      <c r="X36" s="1"/>
      <c r="Y36" s="1"/>
      <c r="Z36" s="1"/>
    </row>
    <row r="37" ht="13.5" customHeight="1">
      <c r="A37" s="1"/>
      <c r="B37" s="1" t="s">
        <v>24</v>
      </c>
      <c r="C37" s="1"/>
      <c r="D37" s="61">
        <f>COGS!H11</f>
        <v>2893</v>
      </c>
      <c r="E37" s="1"/>
      <c r="F37" s="1" t="s">
        <v>133</v>
      </c>
      <c r="G37" s="1"/>
      <c r="H37" s="47">
        <f>Capital!I11-Capital!I13</f>
        <v>0</v>
      </c>
      <c r="I37" s="1"/>
      <c r="J37" s="1"/>
      <c r="K37" s="1"/>
      <c r="L37" s="1"/>
      <c r="M37" s="1"/>
      <c r="N37" s="1"/>
      <c r="O37" s="1"/>
      <c r="P37" s="1"/>
      <c r="Q37" s="1"/>
      <c r="R37" s="1"/>
      <c r="S37" s="1"/>
      <c r="T37" s="1"/>
      <c r="U37" s="1"/>
      <c r="V37" s="1"/>
      <c r="W37" s="1"/>
      <c r="X37" s="1"/>
      <c r="Y37" s="1"/>
      <c r="Z37" s="1"/>
    </row>
    <row r="38" ht="13.5" customHeight="1">
      <c r="A38" s="1"/>
      <c r="B38" s="1" t="s">
        <v>26</v>
      </c>
      <c r="C38" s="1"/>
      <c r="D38" s="61">
        <f>Assumptions!E13+Capital!I8+Capital!I11</f>
        <v>300000</v>
      </c>
      <c r="E38" s="1"/>
      <c r="F38" s="13" t="s">
        <v>134</v>
      </c>
      <c r="G38" s="1"/>
      <c r="H38" s="61">
        <f>SUM(H35:H37)</f>
        <v>17599.96</v>
      </c>
      <c r="I38" s="1"/>
      <c r="J38" s="1"/>
      <c r="K38" s="1"/>
      <c r="L38" s="1"/>
      <c r="M38" s="1"/>
      <c r="N38" s="1"/>
      <c r="O38" s="1"/>
      <c r="P38" s="1"/>
      <c r="Q38" s="1"/>
      <c r="R38" s="1"/>
      <c r="S38" s="1"/>
      <c r="T38" s="1"/>
      <c r="U38" s="1"/>
      <c r="V38" s="1"/>
      <c r="W38" s="1"/>
      <c r="X38" s="1"/>
      <c r="Y38" s="1"/>
      <c r="Z38" s="1"/>
    </row>
    <row r="39" ht="13.5" customHeight="1">
      <c r="A39" s="1"/>
      <c r="B39" s="1" t="s">
        <v>27</v>
      </c>
      <c r="C39" s="1"/>
      <c r="D39" s="62">
        <f>Assumptions!E14-'SG&amp;A'!I10</f>
        <v>-22400</v>
      </c>
      <c r="E39" s="1"/>
      <c r="F39" s="1"/>
      <c r="G39" s="1"/>
      <c r="H39" s="6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61"/>
      <c r="I40" s="1"/>
      <c r="J40" s="1"/>
      <c r="K40" s="1"/>
      <c r="L40" s="1"/>
      <c r="M40" s="1"/>
      <c r="N40" s="1"/>
      <c r="O40" s="1"/>
      <c r="P40" s="1"/>
      <c r="Q40" s="1"/>
      <c r="R40" s="1"/>
      <c r="S40" s="1"/>
      <c r="T40" s="1"/>
      <c r="U40" s="1"/>
      <c r="V40" s="1"/>
      <c r="W40" s="1"/>
      <c r="X40" s="1"/>
      <c r="Y40" s="1"/>
      <c r="Z40" s="1"/>
    </row>
    <row r="41" ht="13.5" customHeight="1">
      <c r="A41" s="1"/>
      <c r="B41" s="1"/>
      <c r="C41" s="1"/>
      <c r="D41" s="1"/>
      <c r="E41" s="1"/>
      <c r="F41" s="81" t="s">
        <v>135</v>
      </c>
      <c r="G41" s="1"/>
      <c r="H41" s="61"/>
      <c r="I41" s="1"/>
      <c r="J41" s="1"/>
      <c r="K41" s="1"/>
      <c r="L41" s="1"/>
      <c r="M41" s="1"/>
      <c r="N41" s="1"/>
      <c r="O41" s="1"/>
      <c r="P41" s="1"/>
      <c r="Q41" s="1"/>
      <c r="R41" s="1"/>
      <c r="S41" s="1"/>
      <c r="T41" s="1"/>
      <c r="U41" s="1"/>
      <c r="V41" s="1"/>
      <c r="W41" s="1"/>
      <c r="X41" s="1"/>
      <c r="Y41" s="1"/>
      <c r="Z41" s="1"/>
    </row>
    <row r="42" ht="13.5" customHeight="1">
      <c r="A42" s="1"/>
      <c r="B42" s="1"/>
      <c r="C42" s="1"/>
      <c r="D42" s="1"/>
      <c r="E42" s="1"/>
      <c r="F42" s="1" t="s">
        <v>23</v>
      </c>
      <c r="G42" s="1"/>
      <c r="H42" s="61">
        <f>H23</f>
        <v>150000</v>
      </c>
      <c r="I42" s="1"/>
      <c r="J42" s="1"/>
      <c r="K42" s="1"/>
      <c r="L42" s="1"/>
      <c r="M42" s="1"/>
      <c r="N42" s="1"/>
      <c r="O42" s="1"/>
      <c r="P42" s="1"/>
      <c r="Q42" s="1"/>
      <c r="R42" s="1"/>
      <c r="S42" s="1"/>
      <c r="T42" s="1"/>
      <c r="U42" s="1"/>
      <c r="V42" s="1"/>
      <c r="W42" s="1"/>
      <c r="X42" s="1"/>
      <c r="Y42" s="1"/>
      <c r="Z42" s="1"/>
    </row>
    <row r="43" ht="13.5" customHeight="1">
      <c r="A43" s="1"/>
      <c r="B43" s="1"/>
      <c r="C43" s="1"/>
      <c r="D43" s="1"/>
      <c r="E43" s="1"/>
      <c r="F43" s="1" t="s">
        <v>25</v>
      </c>
      <c r="G43" s="1"/>
      <c r="H43" s="47">
        <f>H27</f>
        <v>266794</v>
      </c>
      <c r="I43" s="1"/>
      <c r="J43" s="1"/>
      <c r="K43" s="1"/>
      <c r="L43" s="1"/>
      <c r="M43" s="1"/>
      <c r="N43" s="1"/>
      <c r="O43" s="1"/>
      <c r="P43" s="1"/>
      <c r="Q43" s="1"/>
      <c r="R43" s="1"/>
      <c r="S43" s="1"/>
      <c r="T43" s="1"/>
      <c r="U43" s="1"/>
      <c r="V43" s="1"/>
      <c r="W43" s="1"/>
      <c r="X43" s="1"/>
      <c r="Y43" s="1"/>
      <c r="Z43" s="1"/>
    </row>
    <row r="44" ht="13.5" customHeight="1">
      <c r="A44" s="1"/>
      <c r="B44" s="1"/>
      <c r="C44" s="1"/>
      <c r="D44" s="1"/>
      <c r="E44" s="1"/>
      <c r="F44" s="13" t="s">
        <v>136</v>
      </c>
      <c r="G44" s="1"/>
      <c r="H44" s="61">
        <f>H42+H43</f>
        <v>416794</v>
      </c>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81" t="s">
        <v>137</v>
      </c>
      <c r="C46" s="81"/>
      <c r="D46" s="80">
        <f>SUM(D35:D39)</f>
        <v>434393.96</v>
      </c>
      <c r="E46" s="1"/>
      <c r="F46" s="81" t="s">
        <v>138</v>
      </c>
      <c r="G46" s="1"/>
      <c r="H46" s="1"/>
      <c r="I46" s="80">
        <f>H38+H44</f>
        <v>434393.96</v>
      </c>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3" t="s">
        <v>139</v>
      </c>
      <c r="C48" s="83">
        <f>D46-I46</f>
        <v>0</v>
      </c>
      <c r="D48" s="13" t="str">
        <f>IF(C48=0,"Balanced","Not Balanced")</f>
        <v>Balanced</v>
      </c>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3"/>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9">
    <mergeCell ref="B31:I31"/>
    <mergeCell ref="B32:I32"/>
    <mergeCell ref="B2:I2"/>
    <mergeCell ref="B3:I3"/>
    <mergeCell ref="B4:I4"/>
    <mergeCell ref="B15:I15"/>
    <mergeCell ref="B16:I16"/>
    <mergeCell ref="B17:I17"/>
    <mergeCell ref="B30:I30"/>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2023-06-10T05:51:10Z</dcterms:created>
  <dc:creator>Fit Small Business</dc:creator>
</cp:coreProperties>
</file>